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Q:\事務局（事業部）\★給水装置施行基準及びそれに関する要綱等\01給水装置施行基準（決裁済）\第８章様式\01給水申請に係る書類\修正案\"/>
    </mc:Choice>
  </mc:AlternateContent>
  <xr:revisionPtr revIDLastSave="0" documentId="13_ncr:1_{6E47BBD1-0B43-4CC7-98FF-F4300792290B}" xr6:coauthVersionLast="47" xr6:coauthVersionMax="47" xr10:uidLastSave="{00000000-0000-0000-0000-000000000000}"/>
  <bookViews>
    <workbookView xWindow="-108" yWindow="-108" windowWidth="23256" windowHeight="12456" tabRatio="783" xr2:uid="{00000000-000D-0000-FFFF-FFFF00000000}"/>
  </bookViews>
  <sheets>
    <sheet name="申請書" sheetId="33" r:id="rId1"/>
    <sheet name="申請書（裏面）" sheetId="4" state="hidden" r:id="rId2"/>
    <sheet name="申請書決裁作成用" sheetId="35" state="hidden" r:id="rId3"/>
    <sheet name="使用材料決裁作成用" sheetId="34" state="hidden" r:id="rId4"/>
  </sheets>
  <definedNames>
    <definedName name="_xlnm.Print_Area" localSheetId="0">申請書!$A$1:$AY$151</definedName>
    <definedName name="_xlnm.Print_Area" localSheetId="1">'申請書（裏面）'!$A$1:$AQ$77</definedName>
    <definedName name="_xlnm.Print_Area" localSheetId="2">申請書決裁作成用!$B$1:$AW$73</definedName>
    <definedName name="決裁欄">INDEX(#REF!,MATCH(申請書!#REF!,#REF!,0))</definedName>
    <definedName name="使用材料決裁欄">INDEX(#REF!,MATCH(申請書!#REF!,#REF!,0))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 i="34" l="1"/>
  <c r="AA2" i="34"/>
  <c r="X2" i="34"/>
  <c r="U2" i="34"/>
  <c r="R2" i="34"/>
  <c r="O2" i="34"/>
  <c r="L2" i="34"/>
  <c r="I2" i="34"/>
  <c r="F2" i="34"/>
  <c r="C2" i="34"/>
  <c r="B2" i="34"/>
  <c r="Y62" i="34" l="1"/>
  <c r="B62" i="34"/>
  <c r="Y60" i="34"/>
  <c r="B60" i="34"/>
  <c r="R59" i="34"/>
  <c r="B59" i="34"/>
  <c r="R58" i="34"/>
  <c r="B58" i="34"/>
  <c r="R57" i="34"/>
  <c r="B57" i="34"/>
  <c r="R56" i="34"/>
  <c r="B56" i="34"/>
  <c r="R55" i="34"/>
  <c r="B55" i="34"/>
  <c r="R54" i="34"/>
  <c r="B54" i="34"/>
  <c r="R53" i="34"/>
  <c r="B53" i="34"/>
  <c r="AG51" i="34"/>
  <c r="AG50" i="34"/>
  <c r="R50" i="34"/>
  <c r="B50" i="34"/>
  <c r="AG49" i="34"/>
  <c r="R49" i="34"/>
  <c r="B49" i="34"/>
  <c r="AG48" i="34"/>
  <c r="R48" i="34"/>
  <c r="B48" i="34"/>
  <c r="AG47" i="34"/>
  <c r="R47" i="34"/>
  <c r="B47" i="34"/>
  <c r="AG46" i="34"/>
  <c r="R46" i="34"/>
  <c r="AG45" i="34"/>
  <c r="R45" i="34"/>
  <c r="AG44" i="34"/>
  <c r="R44" i="34"/>
  <c r="B44" i="34"/>
  <c r="AG43" i="34"/>
  <c r="R43" i="34"/>
  <c r="B43" i="34"/>
  <c r="AG42" i="34"/>
  <c r="R42" i="34"/>
  <c r="B42" i="34"/>
  <c r="AG41" i="34"/>
  <c r="R41" i="34"/>
  <c r="B41" i="34"/>
  <c r="R40" i="34"/>
  <c r="R39" i="34"/>
  <c r="AG38" i="34"/>
  <c r="R38" i="34"/>
  <c r="B38" i="34"/>
  <c r="AG37" i="34"/>
  <c r="R37" i="34"/>
  <c r="B37" i="34"/>
  <c r="AG36" i="34"/>
  <c r="R36" i="34"/>
  <c r="B36" i="34"/>
  <c r="AG35" i="34"/>
  <c r="R35" i="34"/>
  <c r="B35" i="34"/>
  <c r="AG34" i="34"/>
  <c r="R34" i="34"/>
  <c r="B34" i="34"/>
  <c r="AG33" i="34"/>
  <c r="R33" i="34"/>
  <c r="B33" i="34"/>
  <c r="AG32" i="34"/>
  <c r="R32" i="34"/>
  <c r="B32" i="34"/>
  <c r="AG31" i="34"/>
  <c r="B31" i="34"/>
  <c r="AG30" i="34"/>
  <c r="B30" i="34"/>
  <c r="AG29" i="34"/>
  <c r="R29" i="34"/>
  <c r="B29" i="34"/>
  <c r="AG28" i="34"/>
  <c r="R28" i="34"/>
  <c r="B28" i="34"/>
  <c r="AG27" i="34"/>
  <c r="R27" i="34"/>
  <c r="B27" i="34"/>
  <c r="AG26" i="34"/>
  <c r="R26" i="34"/>
  <c r="B26" i="34"/>
  <c r="AG25" i="34"/>
  <c r="R25" i="34"/>
  <c r="B25" i="34"/>
  <c r="AG24" i="34"/>
  <c r="R24" i="34"/>
  <c r="B24" i="34"/>
  <c r="AG23" i="34"/>
  <c r="R23" i="34"/>
  <c r="AG22" i="34"/>
  <c r="R22" i="34"/>
  <c r="AG21" i="34"/>
  <c r="R21" i="34"/>
  <c r="B21" i="34"/>
  <c r="AG20" i="34"/>
  <c r="R20" i="34"/>
  <c r="B20" i="34"/>
  <c r="AG19" i="34"/>
  <c r="R19" i="34"/>
  <c r="B19" i="34"/>
  <c r="AG18" i="34"/>
  <c r="R18" i="34"/>
  <c r="B18" i="34"/>
  <c r="AG17" i="34"/>
  <c r="R17" i="34"/>
  <c r="B17" i="34"/>
  <c r="AG16" i="34"/>
  <c r="R16" i="34"/>
  <c r="B16" i="34"/>
  <c r="AG15" i="34"/>
  <c r="R15" i="34"/>
  <c r="B15" i="34"/>
  <c r="AI6" i="34"/>
  <c r="AI4" i="34"/>
  <c r="AQ71" i="35"/>
  <c r="AJ71" i="35"/>
  <c r="AB71" i="35"/>
  <c r="AQ69" i="35"/>
  <c r="AJ69" i="35"/>
  <c r="AB69" i="35"/>
  <c r="E69" i="35"/>
  <c r="AQ67" i="35"/>
  <c r="AJ67" i="35"/>
  <c r="AB67" i="35"/>
  <c r="E67" i="35"/>
  <c r="E65" i="35"/>
  <c r="E63" i="35"/>
  <c r="E61" i="35"/>
  <c r="E59" i="35"/>
  <c r="E57" i="35"/>
  <c r="E55" i="35"/>
  <c r="E53" i="35"/>
  <c r="AA51" i="35"/>
  <c r="E51" i="35"/>
  <c r="AA49" i="35"/>
  <c r="E49" i="35"/>
  <c r="AA47" i="35"/>
  <c r="E47" i="35"/>
  <c r="I34" i="35"/>
  <c r="I32" i="35"/>
  <c r="I30" i="35"/>
  <c r="C17" i="35"/>
  <c r="C14" i="35"/>
  <c r="AJ6" i="35"/>
  <c r="AJ4" i="35"/>
  <c r="AD2" i="35"/>
  <c r="AA2" i="35"/>
  <c r="X2" i="35"/>
  <c r="U2" i="35"/>
  <c r="R2" i="35"/>
  <c r="O2" i="35"/>
  <c r="L2" i="35"/>
  <c r="I2" i="35"/>
  <c r="F2" i="35"/>
  <c r="C2" i="35"/>
  <c r="B2" i="35"/>
</calcChain>
</file>

<file path=xl/sharedStrings.xml><?xml version="1.0" encoding="utf-8"?>
<sst xmlns="http://schemas.openxmlformats.org/spreadsheetml/2006/main" count="347" uniqueCount="175">
  <si>
    <t>受　付　日</t>
    <rPh sb="0" eb="1">
      <t>ウケ</t>
    </rPh>
    <rPh sb="2" eb="3">
      <t>ツキ</t>
    </rPh>
    <rPh sb="4" eb="5">
      <t>ヒ</t>
    </rPh>
    <phoneticPr fontId="1"/>
  </si>
  <si>
    <t>給水及び給水装置工事申込書</t>
    <rPh sb="0" eb="2">
      <t>キュウスイ</t>
    </rPh>
    <rPh sb="2" eb="3">
      <t>オヨ</t>
    </rPh>
    <rPh sb="4" eb="6">
      <t>キュウスイ</t>
    </rPh>
    <rPh sb="6" eb="8">
      <t>ソウチ</t>
    </rPh>
    <rPh sb="8" eb="10">
      <t>コウジ</t>
    </rPh>
    <rPh sb="10" eb="13">
      <t>モウシコミショ</t>
    </rPh>
    <phoneticPr fontId="1"/>
  </si>
  <si>
    <t>電話番号</t>
    <rPh sb="0" eb="2">
      <t>デンワ</t>
    </rPh>
    <rPh sb="2" eb="4">
      <t>バンゴウ</t>
    </rPh>
    <phoneticPr fontId="1"/>
  </si>
  <si>
    <t>印</t>
    <rPh sb="0" eb="1">
      <t>イン</t>
    </rPh>
    <phoneticPr fontId="1"/>
  </si>
  <si>
    <t>工事場所</t>
    <rPh sb="0" eb="2">
      <t>コウジ</t>
    </rPh>
    <rPh sb="2" eb="4">
      <t>バショ</t>
    </rPh>
    <phoneticPr fontId="1"/>
  </si>
  <si>
    <t>工事種別</t>
    <rPh sb="0" eb="2">
      <t>コウジ</t>
    </rPh>
    <rPh sb="2" eb="4">
      <t>シュベツ</t>
    </rPh>
    <phoneticPr fontId="1"/>
  </si>
  <si>
    <t>使用目的</t>
    <rPh sb="0" eb="2">
      <t>シヨウ</t>
    </rPh>
    <rPh sb="2" eb="4">
      <t>モクテキ</t>
    </rPh>
    <phoneticPr fontId="1"/>
  </si>
  <si>
    <t>給水方式</t>
    <rPh sb="0" eb="2">
      <t>キュウスイ</t>
    </rPh>
    <rPh sb="2" eb="4">
      <t>ホウシキ</t>
    </rPh>
    <phoneticPr fontId="1"/>
  </si>
  <si>
    <t>指定番号</t>
    <rPh sb="0" eb="2">
      <t>シテイ</t>
    </rPh>
    <rPh sb="2" eb="4">
      <t>バンゴウ</t>
    </rPh>
    <phoneticPr fontId="1"/>
  </si>
  <si>
    <t>事業者名</t>
    <rPh sb="0" eb="4">
      <t>ジギョウシャメイ</t>
    </rPh>
    <phoneticPr fontId="1"/>
  </si>
  <si>
    <t>代表者名</t>
    <rPh sb="0" eb="3">
      <t>ダイヒョウシャ</t>
    </rPh>
    <rPh sb="3" eb="4">
      <t>メイ</t>
    </rPh>
    <phoneticPr fontId="1"/>
  </si>
  <si>
    <t>住　　　所</t>
    <rPh sb="0" eb="1">
      <t>ジュウ</t>
    </rPh>
    <rPh sb="4" eb="5">
      <t>ショ</t>
    </rPh>
    <phoneticPr fontId="1"/>
  </si>
  <si>
    <t>給水装置工事主任技術者</t>
    <rPh sb="0" eb="2">
      <t>キュウスイ</t>
    </rPh>
    <rPh sb="2" eb="4">
      <t>ソウチ</t>
    </rPh>
    <rPh sb="4" eb="6">
      <t>コウジ</t>
    </rPh>
    <rPh sb="6" eb="8">
      <t>シュニン</t>
    </rPh>
    <rPh sb="8" eb="11">
      <t>ギジュツシャ</t>
    </rPh>
    <phoneticPr fontId="1"/>
  </si>
  <si>
    <t>氏　名</t>
    <rPh sb="0" eb="1">
      <t>シ</t>
    </rPh>
    <rPh sb="2" eb="3">
      <t>メイ</t>
    </rPh>
    <phoneticPr fontId="1"/>
  </si>
  <si>
    <t>主任技術者免状番号</t>
    <rPh sb="0" eb="2">
      <t>シュニン</t>
    </rPh>
    <rPh sb="2" eb="5">
      <t>ギジュツシャ</t>
    </rPh>
    <rPh sb="5" eb="7">
      <t>メンジョウ</t>
    </rPh>
    <rPh sb="7" eb="9">
      <t>バンゴウ</t>
    </rPh>
    <phoneticPr fontId="1"/>
  </si>
  <si>
    <t>円</t>
    <rPh sb="0" eb="1">
      <t>エン</t>
    </rPh>
    <phoneticPr fontId="1"/>
  </si>
  <si>
    <t>氏　　　名</t>
    <rPh sb="0" eb="1">
      <t>シ</t>
    </rPh>
    <rPh sb="4" eb="5">
      <t>メイ</t>
    </rPh>
    <phoneticPr fontId="1"/>
  </si>
  <si>
    <t>住　所</t>
    <rPh sb="0" eb="1">
      <t>ジュウ</t>
    </rPh>
    <rPh sb="2" eb="3">
      <t>ショ</t>
    </rPh>
    <phoneticPr fontId="1"/>
  </si>
  <si>
    <t>管所有者</t>
    <rPh sb="0" eb="1">
      <t>カン</t>
    </rPh>
    <rPh sb="1" eb="4">
      <t>ショユウシャ</t>
    </rPh>
    <phoneticPr fontId="1"/>
  </si>
  <si>
    <t>備　考</t>
    <rPh sb="0" eb="1">
      <t>ソナエ</t>
    </rPh>
    <rPh sb="2" eb="3">
      <t>コウ</t>
    </rPh>
    <phoneticPr fontId="1"/>
  </si>
  <si>
    <t>寸法</t>
    <rPh sb="0" eb="2">
      <t>スンポウ</t>
    </rPh>
    <phoneticPr fontId="1"/>
  </si>
  <si>
    <t>有効</t>
    <rPh sb="0" eb="2">
      <t>ユウコウ</t>
    </rPh>
    <phoneticPr fontId="1"/>
  </si>
  <si>
    <t>土地</t>
    <rPh sb="0" eb="2">
      <t>トチ</t>
    </rPh>
    <phoneticPr fontId="1"/>
  </si>
  <si>
    <t>所有者</t>
    <rPh sb="0" eb="3">
      <t>ショユウシャ</t>
    </rPh>
    <phoneticPr fontId="1"/>
  </si>
  <si>
    <t>占有者</t>
    <rPh sb="0" eb="3">
      <t>センユウシャ</t>
    </rPh>
    <phoneticPr fontId="1"/>
  </si>
  <si>
    <t>口 径</t>
    <rPh sb="0" eb="1">
      <t>クチ</t>
    </rPh>
    <rPh sb="2" eb="3">
      <t>ケイ</t>
    </rPh>
    <phoneticPr fontId="1"/>
  </si>
  <si>
    <t>※太線枠内の各項目に、ご記入ください。</t>
    <rPh sb="1" eb="3">
      <t>フトセン</t>
    </rPh>
    <rPh sb="3" eb="5">
      <t>ワクナイ</t>
    </rPh>
    <rPh sb="6" eb="7">
      <t>カク</t>
    </rPh>
    <rPh sb="7" eb="9">
      <t>コウモク</t>
    </rPh>
    <rPh sb="12" eb="14">
      <t>キニュウ</t>
    </rPh>
    <phoneticPr fontId="1"/>
  </si>
  <si>
    <t>誓　約　書</t>
    <rPh sb="0" eb="1">
      <t>チカイ</t>
    </rPh>
    <rPh sb="2" eb="3">
      <t>ヤク</t>
    </rPh>
    <rPh sb="4" eb="5">
      <t>ショ</t>
    </rPh>
    <phoneticPr fontId="1"/>
  </si>
  <si>
    <t>申込者</t>
    <rPh sb="0" eb="2">
      <t>モウシコミ</t>
    </rPh>
    <rPh sb="2" eb="3">
      <t>シャ</t>
    </rPh>
    <phoneticPr fontId="1"/>
  </si>
  <si>
    <t>宇陀市</t>
    <rPh sb="0" eb="3">
      <t>ウダシ</t>
    </rPh>
    <phoneticPr fontId="1"/>
  </si>
  <si>
    <t>領 収 確 認 日
又は納付金入金日</t>
    <rPh sb="0" eb="1">
      <t>リョウ</t>
    </rPh>
    <rPh sb="2" eb="3">
      <t>オサム</t>
    </rPh>
    <rPh sb="4" eb="5">
      <t>アキラ</t>
    </rPh>
    <rPh sb="6" eb="7">
      <t>シノブ</t>
    </rPh>
    <rPh sb="8" eb="9">
      <t>ヒ</t>
    </rPh>
    <rPh sb="10" eb="11">
      <t>マタ</t>
    </rPh>
    <rPh sb="12" eb="14">
      <t>ノウフ</t>
    </rPh>
    <rPh sb="14" eb="15">
      <t>キン</t>
    </rPh>
    <rPh sb="15" eb="18">
      <t>ニュウキンビ</t>
    </rPh>
    <phoneticPr fontId="1"/>
  </si>
  <si>
    <t>納　　　　付　　　　金</t>
    <rPh sb="0" eb="1">
      <t>オサム</t>
    </rPh>
    <rPh sb="5" eb="6">
      <t>ツキ</t>
    </rPh>
    <rPh sb="10" eb="11">
      <t>キン</t>
    </rPh>
    <phoneticPr fontId="1"/>
  </si>
  <si>
    <t>合　　　　計</t>
    <rPh sb="0" eb="1">
      <t>ゴウ</t>
    </rPh>
    <rPh sb="5" eb="6">
      <t>ケイ</t>
    </rPh>
    <phoneticPr fontId="1"/>
  </si>
  <si>
    <t>の種類　給水装置　　　</t>
    <rPh sb="1" eb="3">
      <t>シュルイ</t>
    </rPh>
    <rPh sb="4" eb="6">
      <t>キュウスイ</t>
    </rPh>
    <rPh sb="6" eb="8">
      <t>ソウチ</t>
    </rPh>
    <phoneticPr fontId="1"/>
  </si>
  <si>
    <t>　年　　　月　　　日　</t>
    <rPh sb="1" eb="2">
      <t>ネン</t>
    </rPh>
    <rPh sb="5" eb="6">
      <t>ツキ</t>
    </rPh>
    <rPh sb="9" eb="10">
      <t>ヒ</t>
    </rPh>
    <phoneticPr fontId="1"/>
  </si>
  <si>
    <t>道 路 掘 削 占 用</t>
    <rPh sb="0" eb="1">
      <t>ミチ</t>
    </rPh>
    <rPh sb="2" eb="3">
      <t>ミチ</t>
    </rPh>
    <rPh sb="4" eb="5">
      <t>ホリ</t>
    </rPh>
    <rPh sb="6" eb="7">
      <t>サク</t>
    </rPh>
    <rPh sb="8" eb="9">
      <t>ウラナイ</t>
    </rPh>
    <rPh sb="10" eb="11">
      <t>ヨウ</t>
    </rPh>
    <phoneticPr fontId="1"/>
  </si>
  <si>
    <t>指定給水装置工事事業者</t>
    <rPh sb="0" eb="2">
      <t>シテイ</t>
    </rPh>
    <rPh sb="2" eb="4">
      <t>キュウスイ</t>
    </rPh>
    <rPh sb="4" eb="6">
      <t>ソウチ</t>
    </rPh>
    <phoneticPr fontId="1"/>
  </si>
  <si>
    <t>品　　名</t>
    <rPh sb="0" eb="1">
      <t>ヒン</t>
    </rPh>
    <rPh sb="3" eb="4">
      <t>メイ</t>
    </rPh>
    <phoneticPr fontId="1"/>
  </si>
  <si>
    <t>給　水　装　置　工　事　使　用　材　料</t>
    <rPh sb="0" eb="1">
      <t>キュウ</t>
    </rPh>
    <rPh sb="2" eb="3">
      <t>ミズ</t>
    </rPh>
    <rPh sb="4" eb="5">
      <t>ソウ</t>
    </rPh>
    <rPh sb="6" eb="7">
      <t>チ</t>
    </rPh>
    <rPh sb="8" eb="9">
      <t>コウ</t>
    </rPh>
    <rPh sb="10" eb="11">
      <t>コト</t>
    </rPh>
    <rPh sb="12" eb="13">
      <t>シ</t>
    </rPh>
    <rPh sb="14" eb="15">
      <t>ヨウ</t>
    </rPh>
    <rPh sb="16" eb="17">
      <t>ザイ</t>
    </rPh>
    <rPh sb="18" eb="19">
      <t>リョウ</t>
    </rPh>
    <phoneticPr fontId="1"/>
  </si>
  <si>
    <t>口径</t>
    <rPh sb="0" eb="1">
      <t>クチ</t>
    </rPh>
    <rPh sb="1" eb="2">
      <t>ケイ</t>
    </rPh>
    <phoneticPr fontId="1"/>
  </si>
  <si>
    <t>年　　　  月  　　　日　</t>
    <rPh sb="0" eb="1">
      <t>ネン</t>
    </rPh>
    <rPh sb="6" eb="7">
      <t>ツキ</t>
    </rPh>
    <rPh sb="12" eb="13">
      <t>ヒ</t>
    </rPh>
    <phoneticPr fontId="1"/>
  </si>
  <si>
    <t>申込者</t>
    <rPh sb="0" eb="1">
      <t>サル</t>
    </rPh>
    <rPh sb="1" eb="2">
      <t>コ</t>
    </rPh>
    <rPh sb="2" eb="3">
      <t>シャ</t>
    </rPh>
    <phoneticPr fontId="1"/>
  </si>
  <si>
    <t>水栓数</t>
    <rPh sb="0" eb="1">
      <t>スイ</t>
    </rPh>
    <rPh sb="1" eb="2">
      <t>セン</t>
    </rPh>
    <rPh sb="2" eb="3">
      <t>スウ</t>
    </rPh>
    <phoneticPr fontId="1"/>
  </si>
  <si>
    <t>□ 専　　 用
□ 共　　 用
□ 消 火 栓</t>
    <rPh sb="2" eb="3">
      <t>セン</t>
    </rPh>
    <rPh sb="6" eb="7">
      <t>ヨウ</t>
    </rPh>
    <rPh sb="10" eb="11">
      <t>トモ</t>
    </rPh>
    <rPh sb="14" eb="15">
      <t>ヨウ</t>
    </rPh>
    <rPh sb="18" eb="19">
      <t>ショウ</t>
    </rPh>
    <rPh sb="20" eb="21">
      <t>ヒ</t>
    </rPh>
    <rPh sb="22" eb="23">
      <t>セン</t>
    </rPh>
    <phoneticPr fontId="1"/>
  </si>
  <si>
    <t>（用  途）</t>
    <rPh sb="1" eb="2">
      <t>ヨウ</t>
    </rPh>
    <rPh sb="4" eb="5">
      <t>ト</t>
    </rPh>
    <phoneticPr fontId="1"/>
  </si>
  <si>
    <t>（　　　　　　　　　　）</t>
    <phoneticPr fontId="1"/>
  </si>
  <si>
    <t>氏　名</t>
    <phoneticPr fontId="1"/>
  </si>
  <si>
    <t>年　　　　　月　　　　　日　</t>
    <rPh sb="0" eb="1">
      <t>ネン</t>
    </rPh>
    <rPh sb="6" eb="7">
      <t>ツキ</t>
    </rPh>
    <rPh sb="12" eb="13">
      <t>ヒ</t>
    </rPh>
    <phoneticPr fontId="1"/>
  </si>
  <si>
    <t>納 付 書 発 行 日</t>
  </si>
  <si>
    <t>承　   認  　 日</t>
  </si>
  <si>
    <t>検　　査　　日</t>
    <rPh sb="0" eb="1">
      <t>ケン</t>
    </rPh>
    <rPh sb="3" eb="4">
      <t>サ</t>
    </rPh>
    <rPh sb="6" eb="7">
      <t>ニチ</t>
    </rPh>
    <phoneticPr fontId="1"/>
  </si>
  <si>
    <t>□直結（　　　　　）　・　□受水槽　・　□その他（　　　　　）</t>
    <phoneticPr fontId="1"/>
  </si>
  <si>
    <t>利　害　関　係　人　同　意　書　（土　地　掘　削　占　用）</t>
    <rPh sb="0" eb="1">
      <t>リ</t>
    </rPh>
    <rPh sb="2" eb="3">
      <t>ガイ</t>
    </rPh>
    <rPh sb="4" eb="5">
      <t>カン</t>
    </rPh>
    <rPh sb="6" eb="7">
      <t>カカリ</t>
    </rPh>
    <rPh sb="8" eb="9">
      <t>ニン</t>
    </rPh>
    <rPh sb="10" eb="11">
      <t>ドウ</t>
    </rPh>
    <rPh sb="12" eb="13">
      <t>イ</t>
    </rPh>
    <rPh sb="14" eb="15">
      <t>ショ</t>
    </rPh>
    <rPh sb="17" eb="18">
      <t>ツチ</t>
    </rPh>
    <rPh sb="19" eb="20">
      <t>チ</t>
    </rPh>
    <rPh sb="21" eb="22">
      <t>ホリ</t>
    </rPh>
    <rPh sb="23" eb="24">
      <t>サク</t>
    </rPh>
    <rPh sb="25" eb="26">
      <t>ウラナイ</t>
    </rPh>
    <rPh sb="27" eb="28">
      <t>ヨウ</t>
    </rPh>
    <phoneticPr fontId="1"/>
  </si>
  <si>
    <t>利　害　関　係　人　同　意　書　（支　管　分　岐）</t>
    <rPh sb="0" eb="1">
      <t>リ</t>
    </rPh>
    <rPh sb="2" eb="3">
      <t>ガイ</t>
    </rPh>
    <rPh sb="4" eb="5">
      <t>カン</t>
    </rPh>
    <rPh sb="6" eb="7">
      <t>カカリ</t>
    </rPh>
    <rPh sb="8" eb="9">
      <t>ニン</t>
    </rPh>
    <rPh sb="10" eb="11">
      <t>ドウ</t>
    </rPh>
    <rPh sb="12" eb="13">
      <t>イ</t>
    </rPh>
    <rPh sb="14" eb="15">
      <t>ショ</t>
    </rPh>
    <rPh sb="17" eb="18">
      <t>シ</t>
    </rPh>
    <rPh sb="19" eb="20">
      <t>カン</t>
    </rPh>
    <rPh sb="21" eb="22">
      <t>ブン</t>
    </rPh>
    <rPh sb="23" eb="24">
      <t>チマタ</t>
    </rPh>
    <phoneticPr fontId="1"/>
  </si>
  <si>
    <t>関　連　事　項　</t>
    <rPh sb="0" eb="1">
      <t>カン</t>
    </rPh>
    <rPh sb="2" eb="3">
      <t>レン</t>
    </rPh>
    <rPh sb="4" eb="5">
      <t>コト</t>
    </rPh>
    <rPh sb="6" eb="7">
      <t>コウ</t>
    </rPh>
    <phoneticPr fontId="1"/>
  </si>
  <si>
    <t>添付書類</t>
    <rPh sb="0" eb="2">
      <t>テンプ</t>
    </rPh>
    <rPh sb="2" eb="4">
      <t>ショルイ</t>
    </rPh>
    <phoneticPr fontId="1"/>
  </si>
  <si>
    <t>受　　付　　印</t>
    <phoneticPr fontId="1"/>
  </si>
  <si>
    <t>承　　認　　印</t>
    <phoneticPr fontId="1"/>
  </si>
  <si>
    <t>検 査 済 印</t>
    <phoneticPr fontId="1"/>
  </si>
  <si>
    <t>付帯事項</t>
    <rPh sb="0" eb="1">
      <t>ツキ</t>
    </rPh>
    <rPh sb="1" eb="2">
      <t>オビ</t>
    </rPh>
    <rPh sb="2" eb="3">
      <t>コト</t>
    </rPh>
    <rPh sb="3" eb="4">
      <t>コウ</t>
    </rPh>
    <phoneticPr fontId="1"/>
  </si>
  <si>
    <t>（</t>
    <phoneticPr fontId="1"/>
  </si>
  <si>
    <t>）</t>
    <phoneticPr fontId="1"/>
  </si>
  <si>
    <t>ふ り が な</t>
    <phoneticPr fontId="1"/>
  </si>
  <si>
    <t>プルダウンで市町村を選択して下さい</t>
    <phoneticPr fontId="1"/>
  </si>
  <si>
    <t>〒</t>
    <phoneticPr fontId="1"/>
  </si>
  <si>
    <t>－</t>
    <phoneticPr fontId="1"/>
  </si>
  <si>
    <t>分　岐  材　料</t>
    <rPh sb="0" eb="1">
      <t>ブン</t>
    </rPh>
    <rPh sb="2" eb="3">
      <t>チマタ</t>
    </rPh>
    <phoneticPr fontId="1"/>
  </si>
  <si>
    <t>宅地内使用材料</t>
    <rPh sb="0" eb="2">
      <t>タクチ</t>
    </rPh>
    <rPh sb="2" eb="3">
      <t>ナイ</t>
    </rPh>
    <rPh sb="3" eb="5">
      <t>シヨウ</t>
    </rPh>
    <phoneticPr fontId="1"/>
  </si>
  <si>
    <t>器具類材料</t>
    <rPh sb="0" eb="3">
      <t>キグルイ</t>
    </rPh>
    <rPh sb="3" eb="5">
      <t>ザイリョウ</t>
    </rPh>
    <phoneticPr fontId="1"/>
  </si>
  <si>
    <t>数量</t>
    <rPh sb="0" eb="1">
      <t>カズ</t>
    </rPh>
    <rPh sb="1" eb="2">
      <t>リョウ</t>
    </rPh>
    <phoneticPr fontId="1"/>
  </si>
  <si>
    <t>道路側使用材料</t>
    <rPh sb="0" eb="2">
      <t>ドウロ</t>
    </rPh>
    <rPh sb="2" eb="3">
      <t>ガワ</t>
    </rPh>
    <rPh sb="3" eb="5">
      <t>シヨウ</t>
    </rPh>
    <phoneticPr fontId="1"/>
  </si>
  <si>
    <t>弁　　　　類</t>
    <rPh sb="0" eb="1">
      <t>ベン</t>
    </rPh>
    <rPh sb="5" eb="6">
      <t>ルイ</t>
    </rPh>
    <phoneticPr fontId="1"/>
  </si>
  <si>
    <t>その他材料</t>
    <rPh sb="2" eb="3">
      <t>タ</t>
    </rPh>
    <rPh sb="3" eb="5">
      <t>ザイリョウ</t>
    </rPh>
    <phoneticPr fontId="1"/>
  </si>
  <si>
    <t>メーター　上流側使用材料</t>
    <rPh sb="5" eb="7">
      <t>ジョウリュウ</t>
    </rPh>
    <phoneticPr fontId="1"/>
  </si>
  <si>
    <t>ボックス類</t>
    <rPh sb="4" eb="5">
      <t>ルイ</t>
    </rPh>
    <phoneticPr fontId="1"/>
  </si>
  <si>
    <t>メーター　下流側使用材料</t>
    <rPh sb="5" eb="7">
      <t>カリュウ</t>
    </rPh>
    <rPh sb="7" eb="8">
      <t>ガワ</t>
    </rPh>
    <rPh sb="8" eb="10">
      <t>シヨウ</t>
    </rPh>
    <rPh sb="10" eb="12">
      <t>ザイリョウ</t>
    </rPh>
    <phoneticPr fontId="1"/>
  </si>
  <si>
    <t>数量</t>
    <phoneticPr fontId="1"/>
  </si>
  <si>
    <t>受　　水　　槽　　容　　量</t>
    <phoneticPr fontId="1"/>
  </si>
  <si>
    <t>×</t>
    <phoneticPr fontId="1"/>
  </si>
  <si>
    <t>呼称</t>
    <rPh sb="0" eb="2">
      <t>コショウ</t>
    </rPh>
    <phoneticPr fontId="1"/>
  </si>
  <si>
    <t>㎥</t>
    <phoneticPr fontId="1"/>
  </si>
  <si>
    <t>高　 置　 水　 槽　 容　 量</t>
    <phoneticPr fontId="1"/>
  </si>
  <si>
    <t>貯　水　槽　水　道　関　係</t>
    <phoneticPr fontId="1"/>
  </si>
  <si>
    <t>　□有　（ □国道 ・ □県道 ・ □市道 ・ □町道 ・ □村道 ・ □私道 ・ □法定外等（　   　　       　　　））　・　□無</t>
    <rPh sb="7" eb="8">
      <t>クニ</t>
    </rPh>
    <rPh sb="19" eb="20">
      <t>シ</t>
    </rPh>
    <rPh sb="25" eb="26">
      <t>チョウ</t>
    </rPh>
    <rPh sb="31" eb="32">
      <t>ソン</t>
    </rPh>
    <phoneticPr fontId="1"/>
  </si>
  <si>
    <t>　□有　（ □国道 ・ □県道 ・ □市町村道 ・ □私道 ・ □法定外等（　 　　  　　       　　　））　・　□無</t>
    <rPh sb="7" eb="8">
      <t>クニ</t>
    </rPh>
    <rPh sb="19" eb="20">
      <t>シ</t>
    </rPh>
    <rPh sb="20" eb="21">
      <t>チョウ</t>
    </rPh>
    <rPh sb="21" eb="22">
      <t>ソン</t>
    </rPh>
    <phoneticPr fontId="1"/>
  </si>
  <si>
    <t>決　裁</t>
    <rPh sb="0" eb="1">
      <t>ケッ</t>
    </rPh>
    <rPh sb="2" eb="3">
      <t>サイ</t>
    </rPh>
    <phoneticPr fontId="1"/>
  </si>
  <si>
    <t>奈良県広域水道企業団</t>
    <phoneticPr fontId="1"/>
  </si>
  <si>
    <t>水栓番号</t>
    <rPh sb="0" eb="2">
      <t>スイセン</t>
    </rPh>
    <rPh sb="2" eb="4">
      <t>バンゴウ</t>
    </rPh>
    <phoneticPr fontId="1"/>
  </si>
  <si>
    <t>　給水及び給水装置工事申込書に基づき申込者が行う給水装置工事について、私所有の　　　　　　　　　　　　　　　　番地に、給水装置を設置することに同意しました。
　今後、給水装置工事に関する一切の問題は、当方間で責任をもって解決いたします。また、奈良県広域水道企業団が施行する工事（修繕工事に起因する掘削等）につきましても同意いたします。なお、譲渡等により当該土地の所有権を移転する場合は、この同意内容を含め継承いたします。</t>
    <phoneticPr fontId="1"/>
  </si>
  <si>
    <t>　給水及び給水装置工事申込書に基づき申込者が行う給水装置工事について、私所有の給水管から分岐して給水装置を設置することに同意しました。
　今後給水装置に関する一切の問題は、当方間で責任をもって処理いたします。</t>
    <phoneticPr fontId="1"/>
  </si>
  <si>
    <t>用途</t>
    <rPh sb="0" eb="2">
      <t>ヨウト</t>
    </rPh>
    <phoneticPr fontId="1"/>
  </si>
  <si>
    <t>控除する加入金</t>
    <rPh sb="0" eb="2">
      <t>コウジョ</t>
    </rPh>
    <rPh sb="4" eb="6">
      <t>カニュウ</t>
    </rPh>
    <rPh sb="6" eb="7">
      <t>キン</t>
    </rPh>
    <phoneticPr fontId="1"/>
  </si>
  <si>
    <t>合計＝￥</t>
    <rPh sb="0" eb="2">
      <t>ゴウケイ</t>
    </rPh>
    <phoneticPr fontId="1"/>
  </si>
  <si>
    <t>先行申請</t>
    <rPh sb="0" eb="2">
      <t>センコウ</t>
    </rPh>
    <rPh sb="2" eb="4">
      <t>シンセイ</t>
    </rPh>
    <phoneticPr fontId="1"/>
  </si>
  <si>
    <t>設計審査手数料
（非課税）</t>
    <rPh sb="0" eb="2">
      <t>セッケイ</t>
    </rPh>
    <rPh sb="2" eb="4">
      <t>シンサ</t>
    </rPh>
    <rPh sb="4" eb="7">
      <t>テスウリョウ</t>
    </rPh>
    <rPh sb="9" eb="12">
      <t>ヒカゼイ</t>
    </rPh>
    <phoneticPr fontId="1"/>
  </si>
  <si>
    <t>工事検査手数料
（非課税）</t>
    <rPh sb="0" eb="2">
      <t>コウジ</t>
    </rPh>
    <rPh sb="2" eb="4">
      <t>ケンサ</t>
    </rPh>
    <rPh sb="4" eb="7">
      <t>テスウリョウ</t>
    </rPh>
    <phoneticPr fontId="1"/>
  </si>
  <si>
    <t>□</t>
    <phoneticPr fontId="1"/>
  </si>
  <si>
    <t>許可証
（建確、開発、その他）</t>
    <rPh sb="13" eb="14">
      <t>タ</t>
    </rPh>
    <phoneticPr fontId="1"/>
  </si>
  <si>
    <t>各種図面</t>
    <phoneticPr fontId="1"/>
  </si>
  <si>
    <t>使用材料</t>
    <phoneticPr fontId="1"/>
  </si>
  <si>
    <t>同意書
（埋設、分岐、その他）</t>
    <phoneticPr fontId="1"/>
  </si>
  <si>
    <t>水理計算</t>
    <phoneticPr fontId="1"/>
  </si>
  <si>
    <t>消費税
（税率　　　　　％）</t>
    <rPh sb="0" eb="3">
      <t>ショウヒゼイ</t>
    </rPh>
    <rPh sb="5" eb="7">
      <t>ゼイリツ</t>
    </rPh>
    <phoneticPr fontId="1"/>
  </si>
  <si>
    <t>中</t>
    <rPh sb="0" eb="1">
      <t>ナカ</t>
    </rPh>
    <phoneticPr fontId="1"/>
  </si>
  <si>
    <t>間</t>
    <rPh sb="0" eb="1">
      <t>アイダ</t>
    </rPh>
    <phoneticPr fontId="1"/>
  </si>
  <si>
    <t>工</t>
    <rPh sb="0" eb="1">
      <t>コウ</t>
    </rPh>
    <phoneticPr fontId="1"/>
  </si>
  <si>
    <t>：</t>
    <phoneticPr fontId="1"/>
  </si>
  <si>
    <t>□住宅</t>
    <phoneticPr fontId="1"/>
  </si>
  <si>
    <t>□共同住宅</t>
    <phoneticPr fontId="1"/>
  </si>
  <si>
    <t>・</t>
    <phoneticPr fontId="1"/>
  </si>
  <si>
    <t>□工事使用</t>
    <phoneticPr fontId="1"/>
  </si>
  <si>
    <t>□外部水栓のみ</t>
    <phoneticPr fontId="1"/>
  </si>
  <si>
    <t>□その他</t>
    <phoneticPr fontId="1"/>
  </si>
  <si>
    <t>・</t>
    <phoneticPr fontId="1"/>
  </si>
  <si>
    <t>□店舗</t>
    <phoneticPr fontId="1"/>
  </si>
  <si>
    <t>（　　　　　　　　）</t>
    <phoneticPr fontId="1"/>
  </si>
  <si>
    <t>（　　　　　　　　　）</t>
    <phoneticPr fontId="1"/>
  </si>
  <si>
    <t>※</t>
    <phoneticPr fontId="1"/>
  </si>
  <si>
    <t>）</t>
    <phoneticPr fontId="1"/>
  </si>
  <si>
    <t>（　　　世帯）</t>
    <phoneticPr fontId="1"/>
  </si>
  <si>
    <t>抹消する水栓番号</t>
    <rPh sb="0" eb="2">
      <t>マッショウ</t>
    </rPh>
    <rPh sb="4" eb="6">
      <t>スイセン</t>
    </rPh>
    <rPh sb="6" eb="8">
      <t>バンゴウ</t>
    </rPh>
    <phoneticPr fontId="1"/>
  </si>
  <si>
    <t>：</t>
    <phoneticPr fontId="1"/>
  </si>
  <si>
    <t>□ 分岐撤去（</t>
    <phoneticPr fontId="1"/>
  </si>
  <si>
    <t>・</t>
    <phoneticPr fontId="1"/>
  </si>
  <si>
    <t>□工事使用φ　　　（R　－　　　）</t>
    <rPh sb="1" eb="3">
      <t>コウジ</t>
    </rPh>
    <rPh sb="3" eb="5">
      <t>シヨウ</t>
    </rPh>
    <phoneticPr fontId="1"/>
  </si>
  <si>
    <t>□引込φ　　（R　－　　　）</t>
    <phoneticPr fontId="1"/>
  </si>
  <si>
    <t>□配水管φ　　　　・　　　区画（R　－　　　）</t>
    <rPh sb="1" eb="4">
      <t>ハイスイカン</t>
    </rPh>
    <rPh sb="13" eb="15">
      <t>クカク</t>
    </rPh>
    <phoneticPr fontId="1"/>
  </si>
  <si>
    <t>：　メーター（　　　　　　　　　　　　　）　、　保留された金額（￥　　　　　　　　　　　）</t>
    <rPh sb="24" eb="26">
      <t>ホリュウ</t>
    </rPh>
    <rPh sb="29" eb="31">
      <t>キンガク</t>
    </rPh>
    <phoneticPr fontId="1"/>
  </si>
  <si>
    <t>使用するメーター：</t>
    <phoneticPr fontId="1"/>
  </si>
  <si>
    <t>□新設　・　□既設　（口径：　　　mm、メーター番号：　　　　　　　　　　　　　　　　）</t>
    <phoneticPr fontId="1"/>
  </si>
  <si>
    <t>撤去するメーター：</t>
    <phoneticPr fontId="1"/>
  </si>
  <si>
    <t>（　　　　　　　　　　　）</t>
    <phoneticPr fontId="1"/>
  </si>
  <si>
    <t>（口径：　　　mm、メーター番号：　　　　　　　　　）（口径：　　　mm、メーター番号：　　　　　　　　　）</t>
    <phoneticPr fontId="1"/>
  </si>
  <si>
    <t>受付番号</t>
    <rPh sb="0" eb="2">
      <t>ウケツケ</t>
    </rPh>
    <rPh sb="2" eb="4">
      <t>バンゴウ</t>
    </rPh>
    <phoneticPr fontId="1"/>
  </si>
  <si>
    <t>※</t>
    <phoneticPr fontId="1"/>
  </si>
  <si>
    <t>誓約書
（　　　　　　　　　　　）</t>
    <phoneticPr fontId="1"/>
  </si>
  <si>
    <t>加入金
（税率　　　　　％）</t>
    <rPh sb="0" eb="2">
      <t>カニュウ</t>
    </rPh>
    <rPh sb="2" eb="3">
      <t>キン</t>
    </rPh>
    <phoneticPr fontId="1"/>
  </si>
  <si>
    <t>□止水栓止（φ　　×　　　）　・　□配水管（φ　　、止水栓φ　　　×　　　）</t>
    <phoneticPr fontId="1"/>
  </si>
  <si>
    <t>量水器口径</t>
    <rPh sb="0" eb="3">
      <t>リョウスイキ</t>
    </rPh>
    <rPh sb="3" eb="4">
      <t>クチ</t>
    </rPh>
    <rPh sb="4" eb="5">
      <t>ケイ</t>
    </rPh>
    <phoneticPr fontId="1"/>
  </si>
  <si>
    <t>　□新設　・　□改造　・　□廃止</t>
    <rPh sb="2" eb="4">
      <t>シンセツ</t>
    </rPh>
    <rPh sb="8" eb="10">
      <t>カイゾウ</t>
    </rPh>
    <rPh sb="14" eb="16">
      <t>ハイシ</t>
    </rPh>
    <phoneticPr fontId="1"/>
  </si>
  <si>
    <t>※新設で量水器を伴わない</t>
    <phoneticPr fontId="1"/>
  </si>
  <si>
    <t>　 工事の場合は下欄も記入</t>
    <phoneticPr fontId="1"/>
  </si>
  <si>
    <t>２．給水装置に改造、撤去が必要な場合は、改めて給水装置工事の申込みを行います。</t>
    <phoneticPr fontId="1"/>
  </si>
  <si>
    <t>４．道路等を掘削する場合は、道路等の管理者の指示及び関係法規並びに各許可条件を遵守して申込者において道路復旧をいたします。また</t>
    <phoneticPr fontId="1"/>
  </si>
  <si>
    <t>３．配水管の移設・漏水修理・その他の理由によって奈良県広域水道企業団の施行する工事で給水装置の引込替え等が必要になったときは承</t>
    <phoneticPr fontId="1"/>
  </si>
  <si>
    <t>　　諾いたします。</t>
    <phoneticPr fontId="1"/>
  </si>
  <si>
    <t>□直結直圧（　　　階給水）　・　□直結増圧（　　　階）　□受水槽</t>
    <rPh sb="3" eb="4">
      <t>チョク</t>
    </rPh>
    <rPh sb="4" eb="5">
      <t>アツ</t>
    </rPh>
    <rPh sb="9" eb="10">
      <t>カイ</t>
    </rPh>
    <rPh sb="10" eb="12">
      <t>キュウスイ</t>
    </rPh>
    <rPh sb="17" eb="19">
      <t>チョッケツ</t>
    </rPh>
    <rPh sb="19" eb="21">
      <t>ゾウアツ</t>
    </rPh>
    <rPh sb="25" eb="26">
      <t>カイ</t>
    </rPh>
    <phoneticPr fontId="1"/>
  </si>
  <si>
    <t>　　申込者において現場管理を行い、万一事故等のトラブルが発生した場合は一切を処理致します。</t>
    <phoneticPr fontId="1"/>
  </si>
  <si>
    <t>※新設について記入</t>
    <phoneticPr fontId="1"/>
  </si>
  <si>
    <t>取付日：</t>
    <phoneticPr fontId="1"/>
  </si>
  <si>
    <t>検満日：</t>
    <phoneticPr fontId="1"/>
  </si>
  <si>
    <t>指示数：　　　　㎥</t>
    <phoneticPr fontId="1"/>
  </si>
  <si>
    <t>（自署又は押印）</t>
    <rPh sb="5" eb="7">
      <t>オウイン</t>
    </rPh>
    <phoneticPr fontId="1"/>
  </si>
  <si>
    <t>（自署又は押印）</t>
    <phoneticPr fontId="1"/>
  </si>
  <si>
    <t>５．浄活水器等による水質変化が生じた場合、すべて申込者において処理し、企業団に対して一切の迷惑をかけません。</t>
    <rPh sb="2" eb="3">
      <t>ジョウ</t>
    </rPh>
    <rPh sb="3" eb="6">
      <t>カッスイキ</t>
    </rPh>
    <rPh sb="6" eb="7">
      <t>トウ</t>
    </rPh>
    <rPh sb="10" eb="12">
      <t>スイシツ</t>
    </rPh>
    <rPh sb="12" eb="14">
      <t>ヘンカ</t>
    </rPh>
    <rPh sb="15" eb="16">
      <t>ショウ</t>
    </rPh>
    <rPh sb="18" eb="20">
      <t>バアイ</t>
    </rPh>
    <rPh sb="24" eb="26">
      <t>モウシコミ</t>
    </rPh>
    <rPh sb="26" eb="27">
      <t>シャ</t>
    </rPh>
    <rPh sb="31" eb="33">
      <t>ショリ</t>
    </rPh>
    <rPh sb="35" eb="37">
      <t>キギョウ</t>
    </rPh>
    <rPh sb="37" eb="38">
      <t>ダン</t>
    </rPh>
    <rPh sb="39" eb="40">
      <t>タイ</t>
    </rPh>
    <rPh sb="42" eb="44">
      <t>イッサイ</t>
    </rPh>
    <rPh sb="45" eb="47">
      <t>メイワク</t>
    </rPh>
    <phoneticPr fontId="1"/>
  </si>
  <si>
    <t>　奈良県広域水道企業団水道事業の給水及び水道用水供給事業の用水供給に関する条例に基づき下記の工事場所に給水及び給水装置工事を申し込みます。また、申込者は、当該給水装置工事に係る申込み・施工・諸費用の納入、還付金の収受、その他工事施行に関する一切の事項を、下記の指定給水装置工事事業者に委任いたします。</t>
    <phoneticPr fontId="1"/>
  </si>
  <si>
    <t>竣</t>
    <rPh sb="0" eb="1">
      <t>シュン</t>
    </rPh>
    <phoneticPr fontId="1"/>
  </si>
  <si>
    <t>係員</t>
    <rPh sb="0" eb="2">
      <t>カカリイン</t>
    </rPh>
    <phoneticPr fontId="1"/>
  </si>
  <si>
    <t>係長</t>
    <rPh sb="0" eb="2">
      <t>カカリチョウ</t>
    </rPh>
    <phoneticPr fontId="1"/>
  </si>
  <si>
    <t>課長補佐</t>
    <rPh sb="0" eb="2">
      <t>カチョウ</t>
    </rPh>
    <rPh sb="2" eb="4">
      <t>ホサ</t>
    </rPh>
    <phoneticPr fontId="1"/>
  </si>
  <si>
    <t>水道技術管理者</t>
    <rPh sb="0" eb="2">
      <t>スイドウ</t>
    </rPh>
    <rPh sb="2" eb="4">
      <t>ギジュツ</t>
    </rPh>
    <rPh sb="4" eb="7">
      <t>カンリシャ</t>
    </rPh>
    <phoneticPr fontId="1"/>
  </si>
  <si>
    <t>課長</t>
    <rPh sb="0" eb="2">
      <t>カチョウ</t>
    </rPh>
    <phoneticPr fontId="1"/>
  </si>
  <si>
    <t>受付</t>
    <rPh sb="0" eb="2">
      <t>ウケツケ</t>
    </rPh>
    <phoneticPr fontId="1"/>
  </si>
  <si>
    <t>設計審査</t>
    <rPh sb="0" eb="2">
      <t>セッケイ</t>
    </rPh>
    <rPh sb="2" eb="4">
      <t>シンサ</t>
    </rPh>
    <phoneticPr fontId="1"/>
  </si>
  <si>
    <t>□一般用　・　□浴場用</t>
    <rPh sb="1" eb="3">
      <t>イッパン</t>
    </rPh>
    <rPh sb="3" eb="4">
      <t>ヨウ</t>
    </rPh>
    <rPh sb="8" eb="11">
      <t>ヨクジョウヨウ</t>
    </rPh>
    <phoneticPr fontId="1"/>
  </si>
  <si>
    <t>（　　　　戸、給水本管φ　　　　　　）</t>
    <rPh sb="5" eb="6">
      <t>コ</t>
    </rPh>
    <rPh sb="7" eb="9">
      <t>キュウスイ</t>
    </rPh>
    <rPh sb="9" eb="11">
      <t>ホンカン</t>
    </rPh>
    <phoneticPr fontId="1"/>
  </si>
  <si>
    <t>　　に対して一切の迷惑をおかけしません。</t>
    <phoneticPr fontId="1"/>
  </si>
  <si>
    <t>１．給水装置工事に起因して自己又は第三者に損害を与え、又苦情等があった場合は、すべて申込者において処理し、奈良県広域水道企業団</t>
    <rPh sb="15" eb="16">
      <t>マタ</t>
    </rPh>
    <phoneticPr fontId="1"/>
  </si>
  <si>
    <t>　　手数料についても、同条例第３１条及び第３２条各項に基づき、納入いたします。</t>
    <phoneticPr fontId="1"/>
  </si>
  <si>
    <t>６．奈良県広域水道企業団水道事業の給水及び水道用水供給事業の用水供給に関する条例を契約の内容とすることに合意し、加入金及び</t>
    <rPh sb="56" eb="58">
      <t>カニュウ</t>
    </rPh>
    <rPh sb="58" eb="59">
      <t>キン</t>
    </rPh>
    <rPh sb="59" eb="60">
      <t>オヨ</t>
    </rPh>
    <phoneticPr fontId="1"/>
  </si>
  <si>
    <t>土地</t>
  </si>
  <si>
    <t>５．メーターは、公道側に近接する敷地内の柵外で入口付近に設置し、メーターの設置場所に、点検及び修理・取替作業を妨害するような物件</t>
    <rPh sb="8" eb="11">
      <t>コウドウガワ</t>
    </rPh>
    <rPh sb="12" eb="14">
      <t>キンセツ</t>
    </rPh>
    <rPh sb="16" eb="19">
      <t>シキチナイ</t>
    </rPh>
    <rPh sb="20" eb="22">
      <t>サクガイ</t>
    </rPh>
    <rPh sb="23" eb="25">
      <t>イリグチ</t>
    </rPh>
    <rPh sb="25" eb="27">
      <t>フキン</t>
    </rPh>
    <rPh sb="28" eb="30">
      <t>セッチ</t>
    </rPh>
    <rPh sb="37" eb="39">
      <t>セッチ</t>
    </rPh>
    <rPh sb="39" eb="41">
      <t>バショ</t>
    </rPh>
    <rPh sb="43" eb="45">
      <t>テンケン</t>
    </rPh>
    <rPh sb="45" eb="46">
      <t>オヨ</t>
    </rPh>
    <rPh sb="47" eb="49">
      <t>シュウリ</t>
    </rPh>
    <rPh sb="50" eb="52">
      <t>トリカエ</t>
    </rPh>
    <rPh sb="52" eb="54">
      <t>サギョウ</t>
    </rPh>
    <rPh sb="55" eb="57">
      <t>ボウガイ</t>
    </rPh>
    <rPh sb="62" eb="64">
      <t>ブッケン</t>
    </rPh>
    <phoneticPr fontId="1"/>
  </si>
  <si>
    <t>　　を置かない、又は工作物を設けません。</t>
    <rPh sb="3" eb="4">
      <t>オ</t>
    </rPh>
    <rPh sb="8" eb="9">
      <t>マタ</t>
    </rPh>
    <rPh sb="10" eb="13">
      <t>コウサクブツ</t>
    </rPh>
    <rPh sb="14" eb="15">
      <t>モウ</t>
    </rPh>
    <phoneticPr fontId="1"/>
  </si>
  <si>
    <t>６．浄活水器等による水質変化が生じた場合、すべて申込者において処理し、企業団に対して一切の迷惑をかけません。</t>
    <rPh sb="2" eb="3">
      <t>ジョウ</t>
    </rPh>
    <rPh sb="3" eb="6">
      <t>カッスイキ</t>
    </rPh>
    <rPh sb="6" eb="7">
      <t>トウ</t>
    </rPh>
    <rPh sb="10" eb="12">
      <t>スイシツ</t>
    </rPh>
    <rPh sb="12" eb="14">
      <t>ヘンカ</t>
    </rPh>
    <rPh sb="15" eb="16">
      <t>ショウ</t>
    </rPh>
    <rPh sb="18" eb="20">
      <t>バアイ</t>
    </rPh>
    <rPh sb="24" eb="26">
      <t>モウシコミ</t>
    </rPh>
    <rPh sb="26" eb="27">
      <t>シャ</t>
    </rPh>
    <rPh sb="31" eb="33">
      <t>ショリ</t>
    </rPh>
    <rPh sb="35" eb="37">
      <t>キギョウ</t>
    </rPh>
    <rPh sb="37" eb="38">
      <t>ダン</t>
    </rPh>
    <rPh sb="39" eb="40">
      <t>タイ</t>
    </rPh>
    <rPh sb="42" eb="44">
      <t>イッサイ</t>
    </rPh>
    <rPh sb="45" eb="47">
      <t>メイワク</t>
    </rPh>
    <phoneticPr fontId="1"/>
  </si>
  <si>
    <t>７．奈良県広域水道企業団水道事業の給水及び水道用水供給事業の用水供給に関する条例を契約の内容とすることに合意し、加入金及び</t>
    <rPh sb="56" eb="58">
      <t>カニュウ</t>
    </rPh>
    <rPh sb="58" eb="59">
      <t>キン</t>
    </rPh>
    <rPh sb="59" eb="60">
      <t>オヨ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</si>
</sst>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28"/>
      <color theme="1"/>
      <name val="ＭＳ Ｐ明朝"/>
      <family val="1"/>
      <charset val="128"/>
    </font>
    <font>
      <sz val="12"/>
      <color theme="1"/>
      <name val="ＭＳ Ｐ明朝"/>
      <family val="1"/>
      <charset val="128"/>
    </font>
    <font>
      <sz val="14"/>
      <color theme="1"/>
      <name val="ＭＳ Ｐ明朝"/>
      <family val="1"/>
      <charset val="128"/>
    </font>
    <font>
      <b/>
      <sz val="20"/>
      <color theme="1"/>
      <name val="ＭＳ Ｐ明朝"/>
      <family val="1"/>
      <charset val="128"/>
    </font>
    <font>
      <b/>
      <sz val="12"/>
      <color theme="1"/>
      <name val="ＭＳ Ｐ明朝"/>
      <family val="1"/>
      <charset val="128"/>
    </font>
    <font>
      <sz val="12"/>
      <color rgb="FFFF0000"/>
      <name val="ＭＳ Ｐ明朝"/>
      <family val="1"/>
      <charset val="128"/>
    </font>
    <font>
      <sz val="11"/>
      <color rgb="FFFF0000"/>
      <name val="ＭＳ Ｐ明朝"/>
      <family val="1"/>
      <charset val="128"/>
    </font>
    <font>
      <sz val="11"/>
      <color rgb="FF0070C0"/>
      <name val="ＭＳ Ｐ明朝"/>
      <family val="1"/>
      <charset val="128"/>
    </font>
    <font>
      <sz val="20"/>
      <color rgb="FFFF0000"/>
      <name val="ＭＳ Ｐ明朝"/>
      <family val="1"/>
      <charset val="128"/>
    </font>
    <font>
      <sz val="11"/>
      <name val="ＭＳ Ｐ明朝"/>
      <family val="1"/>
      <charset val="128"/>
    </font>
    <font>
      <sz val="12"/>
      <name val="ＭＳ Ｐ明朝"/>
      <family val="1"/>
      <charset val="128"/>
    </font>
    <font>
      <sz val="11"/>
      <color theme="1"/>
      <name val="ＭＳ Ｐゴシック"/>
      <family val="2"/>
      <charset val="128"/>
      <scheme val="minor"/>
    </font>
    <font>
      <b/>
      <sz val="11"/>
      <color rgb="FFFF0000"/>
      <name val="ＭＳ Ｐ明朝"/>
      <family val="1"/>
      <charset val="128"/>
    </font>
    <font>
      <b/>
      <sz val="11"/>
      <color theme="1"/>
      <name val="ＭＳ Ｐ明朝"/>
      <family val="1"/>
      <charset val="128"/>
    </font>
    <font>
      <sz val="16"/>
      <color theme="1"/>
      <name val="ＭＳ Ｐ明朝"/>
      <family val="1"/>
      <charset val="128"/>
    </font>
    <font>
      <b/>
      <sz val="12"/>
      <color rgb="FFFF0000"/>
      <name val="ＭＳ Ｐ明朝"/>
      <family val="1"/>
      <charset val="128"/>
    </font>
    <font>
      <sz val="12"/>
      <color theme="4"/>
      <name val="ＭＳ Ｐ明朝"/>
      <family val="1"/>
      <charset val="128"/>
    </font>
    <font>
      <sz val="16"/>
      <color rgb="FFFF0000"/>
      <name val="ＭＳ Ｐ明朝"/>
      <family val="1"/>
      <charset val="128"/>
    </font>
    <font>
      <sz val="18"/>
      <color rgb="FFFF0000"/>
      <name val="ＭＳ Ｐ明朝"/>
      <family val="1"/>
      <charset val="128"/>
    </font>
    <font>
      <sz val="12"/>
      <color rgb="FF0070C0"/>
      <name val="ＭＳ Ｐ明朝"/>
      <family val="1"/>
      <charset val="128"/>
    </font>
    <font>
      <sz val="11"/>
      <name val="ＭＳ Ｐゴシック"/>
      <family val="2"/>
      <charset val="128"/>
      <scheme val="minor"/>
    </font>
    <font>
      <sz val="14"/>
      <name val="ＭＳ Ｐ明朝"/>
      <family val="1"/>
      <charset val="128"/>
    </font>
    <font>
      <sz val="8"/>
      <color theme="1"/>
      <name val="ＭＳ Ｐ明朝"/>
      <family val="1"/>
      <charset val="128"/>
    </font>
    <font>
      <b/>
      <sz val="12"/>
      <name val="ＭＳ Ｐ明朝"/>
      <family val="1"/>
      <charset val="128"/>
    </font>
    <font>
      <sz val="18"/>
      <color theme="1"/>
      <name val="ＭＳ Ｐ明朝"/>
      <family val="1"/>
      <charset val="128"/>
    </font>
    <font>
      <sz val="10"/>
      <color theme="1"/>
      <name val="ＭＳ Ｐ明朝"/>
      <family val="1"/>
      <charset val="128"/>
    </font>
    <font>
      <sz val="10"/>
      <name val="ＭＳ Ｐ明朝"/>
      <family val="1"/>
      <charset val="128"/>
    </font>
    <font>
      <sz val="9"/>
      <name val="ＭＳ Ｐ明朝"/>
      <family val="1"/>
      <charset val="128"/>
    </font>
    <font>
      <sz val="9"/>
      <color theme="1"/>
      <name val="ＭＳ Ｐ明朝"/>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bgColor indexed="64"/>
      </patternFill>
    </fill>
  </fills>
  <borders count="93">
    <border>
      <left/>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thin">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hair">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hair">
        <color indexed="64"/>
      </top>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style="hair">
        <color indexed="64"/>
      </left>
      <right/>
      <top/>
      <bottom style="medium">
        <color indexed="64"/>
      </bottom>
      <diagonal/>
    </border>
    <border>
      <left/>
      <right style="hair">
        <color indexed="64"/>
      </right>
      <top style="hair">
        <color indexed="64"/>
      </top>
      <bottom style="hair">
        <color indexed="64"/>
      </bottom>
      <diagonal/>
    </border>
    <border>
      <left/>
      <right style="thin">
        <color indexed="64"/>
      </right>
      <top/>
      <bottom style="hair">
        <color indexed="64"/>
      </bottom>
      <diagonal/>
    </border>
    <border>
      <left style="medium">
        <color indexed="64"/>
      </left>
      <right/>
      <top/>
      <bottom style="hair">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thin">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thin">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indexed="64"/>
      </left>
      <right/>
      <top style="thin">
        <color indexed="64"/>
      </top>
      <bottom/>
      <diagonal/>
    </border>
    <border>
      <left/>
      <right style="dotted">
        <color indexed="64"/>
      </right>
      <top style="thin">
        <color indexed="64"/>
      </top>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diagonal/>
    </border>
    <border>
      <left/>
      <right style="dotted">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19">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5" xfId="0" applyFont="1" applyBorder="1">
      <alignment vertical="center"/>
    </xf>
    <xf numFmtId="0" fontId="2" fillId="0" borderId="18" xfId="0" applyFont="1" applyBorder="1">
      <alignment vertical="center"/>
    </xf>
    <xf numFmtId="0" fontId="2" fillId="0" borderId="20" xfId="0" applyFont="1" applyBorder="1">
      <alignment vertical="center"/>
    </xf>
    <xf numFmtId="0" fontId="2" fillId="0" borderId="22" xfId="0" applyFont="1" applyBorder="1">
      <alignment vertical="center"/>
    </xf>
    <xf numFmtId="0" fontId="2" fillId="0" borderId="24" xfId="0" applyFont="1" applyBorder="1">
      <alignment vertical="center"/>
    </xf>
    <xf numFmtId="0" fontId="4" fillId="0" borderId="0" xfId="0" applyFont="1">
      <alignment vertical="center"/>
    </xf>
    <xf numFmtId="0" fontId="2" fillId="0" borderId="0" xfId="0" applyFont="1" applyAlignment="1">
      <alignment vertical="top" wrapText="1"/>
    </xf>
    <xf numFmtId="0" fontId="4" fillId="0" borderId="0" xfId="0" applyFont="1" applyAlignment="1">
      <alignment horizontal="left" vertical="top"/>
    </xf>
    <xf numFmtId="0" fontId="2" fillId="0" borderId="14" xfId="0" applyFont="1" applyBorder="1">
      <alignment vertical="center"/>
    </xf>
    <xf numFmtId="0" fontId="2" fillId="0" borderId="19" xfId="0" applyFont="1" applyBorder="1">
      <alignment vertical="center"/>
    </xf>
    <xf numFmtId="0" fontId="2" fillId="0" borderId="32" xfId="0" applyFont="1" applyBorder="1">
      <alignment vertical="center"/>
    </xf>
    <xf numFmtId="0" fontId="2" fillId="0" borderId="35" xfId="0" applyFont="1" applyBorder="1">
      <alignment vertical="center"/>
    </xf>
    <xf numFmtId="0" fontId="2" fillId="0" borderId="31" xfId="0" applyFont="1" applyBorder="1">
      <alignment vertical="center"/>
    </xf>
    <xf numFmtId="0" fontId="2" fillId="0" borderId="26" xfId="0" applyFont="1" applyBorder="1">
      <alignment vertical="center"/>
    </xf>
    <xf numFmtId="0" fontId="5" fillId="0" borderId="0" xfId="0" applyFont="1">
      <alignment vertical="center"/>
    </xf>
    <xf numFmtId="0" fontId="7" fillId="0" borderId="0" xfId="0" applyFont="1">
      <alignment vertical="center"/>
    </xf>
    <xf numFmtId="0" fontId="2" fillId="0" borderId="0" xfId="0" applyFont="1" applyAlignment="1">
      <alignment vertical="center" wrapText="1"/>
    </xf>
    <xf numFmtId="0" fontId="13" fillId="0" borderId="0" xfId="0" applyFont="1">
      <alignment vertical="center"/>
    </xf>
    <xf numFmtId="0" fontId="13" fillId="0" borderId="0" xfId="0" applyFont="1" applyAlignment="1">
      <alignment vertical="top" wrapText="1"/>
    </xf>
    <xf numFmtId="0" fontId="13" fillId="0" borderId="0" xfId="0" applyFont="1" applyAlignment="1">
      <alignment horizontal="left" vertical="top"/>
    </xf>
    <xf numFmtId="0" fontId="13" fillId="0" borderId="0" xfId="0" applyFont="1" applyAlignment="1">
      <alignment vertical="center" wrapText="1"/>
    </xf>
    <xf numFmtId="0" fontId="3" fillId="0" borderId="0" xfId="0" applyFont="1" applyAlignment="1">
      <alignment horizontal="left" vertical="center"/>
    </xf>
    <xf numFmtId="0" fontId="2" fillId="0" borderId="13" xfId="0" applyFont="1" applyBorder="1">
      <alignment vertical="center"/>
    </xf>
    <xf numFmtId="0" fontId="4" fillId="0" borderId="6" xfId="0" applyFont="1" applyBorder="1" applyAlignment="1">
      <alignment vertical="top" wrapText="1"/>
    </xf>
    <xf numFmtId="0" fontId="2" fillId="0" borderId="27" xfId="0" applyFont="1" applyBorder="1">
      <alignment vertical="center"/>
    </xf>
    <xf numFmtId="0" fontId="4" fillId="0" borderId="13" xfId="0" applyFont="1" applyBorder="1" applyAlignment="1">
      <alignment horizontal="left" vertical="top" wrapText="1"/>
    </xf>
    <xf numFmtId="0" fontId="2" fillId="0" borderId="46" xfId="0" applyFont="1" applyBorder="1">
      <alignment vertical="center"/>
    </xf>
    <xf numFmtId="0" fontId="2" fillId="0" borderId="46" xfId="0" applyFont="1" applyBorder="1" applyAlignment="1">
      <alignment vertical="top" wrapText="1"/>
    </xf>
    <xf numFmtId="0" fontId="9" fillId="0" borderId="0" xfId="0" applyFont="1">
      <alignment vertical="center"/>
    </xf>
    <xf numFmtId="0" fontId="9" fillId="0" borderId="0" xfId="0" applyFont="1" applyAlignment="1">
      <alignment vertical="center" wrapText="1"/>
    </xf>
    <xf numFmtId="0" fontId="2" fillId="0" borderId="0" xfId="0" applyFont="1" applyAlignment="1">
      <alignment vertical="center" textRotation="255"/>
    </xf>
    <xf numFmtId="0" fontId="9" fillId="0" borderId="0" xfId="0" applyFont="1" applyAlignment="1">
      <alignment vertical="center" shrinkToFit="1"/>
    </xf>
    <xf numFmtId="0" fontId="2" fillId="0" borderId="32" xfId="0" applyFont="1" applyBorder="1" applyAlignment="1">
      <alignment vertical="top" wrapText="1"/>
    </xf>
    <xf numFmtId="0" fontId="2" fillId="0" borderId="31" xfId="0" applyFont="1" applyBorder="1" applyAlignment="1">
      <alignment vertical="top" wrapText="1"/>
    </xf>
    <xf numFmtId="0" fontId="10" fillId="0" borderId="32" xfId="0" applyFont="1" applyBorder="1">
      <alignment vertical="center"/>
    </xf>
    <xf numFmtId="0" fontId="10" fillId="0" borderId="35" xfId="0" applyFont="1" applyBorder="1">
      <alignment vertical="center"/>
    </xf>
    <xf numFmtId="0" fontId="10" fillId="0" borderId="36" xfId="0" applyFont="1" applyBorder="1">
      <alignment vertical="center"/>
    </xf>
    <xf numFmtId="0" fontId="2" fillId="0" borderId="36" xfId="0" applyFont="1" applyBorder="1">
      <alignment vertical="center"/>
    </xf>
    <xf numFmtId="0" fontId="2" fillId="0" borderId="38" xfId="0" applyFont="1" applyBorder="1">
      <alignment vertical="center"/>
    </xf>
    <xf numFmtId="0" fontId="2" fillId="0" borderId="48" xfId="0" applyFont="1" applyBorder="1">
      <alignment vertical="center"/>
    </xf>
    <xf numFmtId="0" fontId="2" fillId="0" borderId="38" xfId="0" applyFont="1" applyBorder="1" applyAlignment="1">
      <alignment vertical="top" wrapText="1"/>
    </xf>
    <xf numFmtId="0" fontId="4" fillId="0" borderId="2" xfId="0" applyFont="1" applyBorder="1">
      <alignment vertical="center"/>
    </xf>
    <xf numFmtId="0" fontId="10" fillId="0" borderId="0" xfId="0" applyFont="1">
      <alignment vertical="center"/>
    </xf>
    <xf numFmtId="0" fontId="10" fillId="0" borderId="31" xfId="0" applyFont="1" applyBorder="1">
      <alignment vertical="center"/>
    </xf>
    <xf numFmtId="0" fontId="15" fillId="0" borderId="0" xfId="0" applyFont="1">
      <alignment vertical="center"/>
    </xf>
    <xf numFmtId="0" fontId="10" fillId="0" borderId="37" xfId="0" applyFont="1" applyBorder="1">
      <alignment vertical="center"/>
    </xf>
    <xf numFmtId="0" fontId="10" fillId="0" borderId="38" xfId="0" applyFont="1" applyBorder="1">
      <alignment vertical="center"/>
    </xf>
    <xf numFmtId="0" fontId="2" fillId="0" borderId="7" xfId="0" applyFont="1" applyBorder="1">
      <alignment vertical="center"/>
    </xf>
    <xf numFmtId="0" fontId="13" fillId="0" borderId="0" xfId="0" applyFont="1" applyAlignment="1">
      <alignment horizontal="left" vertical="top" wrapText="1"/>
    </xf>
    <xf numFmtId="0" fontId="2" fillId="0" borderId="2" xfId="0" applyFont="1" applyBorder="1" applyAlignment="1">
      <alignment vertical="top"/>
    </xf>
    <xf numFmtId="0" fontId="2" fillId="0" borderId="8" xfId="0" applyFont="1" applyBorder="1" applyAlignment="1">
      <alignment vertical="top"/>
    </xf>
    <xf numFmtId="0" fontId="2" fillId="0" borderId="29" xfId="0" applyFont="1" applyBorder="1">
      <alignment vertical="center"/>
    </xf>
    <xf numFmtId="0" fontId="4" fillId="0" borderId="8" xfId="0" applyFont="1" applyBorder="1">
      <alignment vertical="center"/>
    </xf>
    <xf numFmtId="0" fontId="4" fillId="0" borderId="0" xfId="0" applyFont="1" applyAlignment="1">
      <alignment vertical="top" wrapText="1"/>
    </xf>
    <xf numFmtId="0" fontId="4" fillId="0" borderId="20" xfId="0" applyFont="1" applyBorder="1" applyAlignment="1">
      <alignment vertical="top" wrapText="1"/>
    </xf>
    <xf numFmtId="0" fontId="4" fillId="0" borderId="0" xfId="0" applyFont="1" applyAlignment="1">
      <alignment vertical="center" wrapText="1"/>
    </xf>
    <xf numFmtId="0" fontId="16" fillId="0" borderId="0" xfId="0" applyFont="1">
      <alignment vertical="center"/>
    </xf>
    <xf numFmtId="0" fontId="4" fillId="0" borderId="26" xfId="0" applyFont="1" applyBorder="1" applyAlignment="1">
      <alignment vertical="top"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8" fillId="0" borderId="0" xfId="0" applyFont="1" applyAlignment="1">
      <alignment vertical="center" wrapText="1"/>
    </xf>
    <xf numFmtId="0" fontId="20" fillId="0" borderId="0" xfId="0" applyFont="1" applyAlignment="1">
      <alignment vertical="center" wrapText="1"/>
    </xf>
    <xf numFmtId="0" fontId="21" fillId="0" borderId="0" xfId="0" applyFont="1" applyAlignment="1">
      <alignment vertical="center" wrapText="1"/>
    </xf>
    <xf numFmtId="0" fontId="4" fillId="0" borderId="2" xfId="0" applyFont="1" applyBorder="1" applyAlignment="1">
      <alignment vertical="center" wrapText="1"/>
    </xf>
    <xf numFmtId="0" fontId="4" fillId="0" borderId="8" xfId="0" applyFont="1" applyBorder="1" applyAlignment="1">
      <alignment vertical="center" wrapText="1"/>
    </xf>
    <xf numFmtId="0" fontId="9" fillId="0" borderId="0" xfId="0" applyFont="1" applyAlignment="1">
      <alignment horizontal="center" vertical="center"/>
    </xf>
    <xf numFmtId="0" fontId="18" fillId="0" borderId="0" xfId="0" applyFont="1" applyAlignment="1">
      <alignment vertical="center" wrapText="1"/>
    </xf>
    <xf numFmtId="0" fontId="4" fillId="0" borderId="0" xfId="0" applyFont="1" applyAlignment="1">
      <alignment wrapText="1"/>
    </xf>
    <xf numFmtId="0" fontId="19" fillId="0" borderId="0" xfId="0" applyFont="1">
      <alignment vertical="center"/>
    </xf>
    <xf numFmtId="0" fontId="22" fillId="0" borderId="3" xfId="0" applyFont="1" applyBorder="1">
      <alignment vertical="center"/>
    </xf>
    <xf numFmtId="0" fontId="22" fillId="0" borderId="2" xfId="0" applyFont="1" applyBorder="1">
      <alignment vertical="center"/>
    </xf>
    <xf numFmtId="0" fontId="22" fillId="0" borderId="7" xfId="0" applyFont="1" applyBorder="1">
      <alignment vertical="center"/>
    </xf>
    <xf numFmtId="0" fontId="22" fillId="0" borderId="8" xfId="0" applyFont="1" applyBorder="1">
      <alignment vertical="center"/>
    </xf>
    <xf numFmtId="0" fontId="10" fillId="0" borderId="5" xfId="0" applyFont="1" applyBorder="1">
      <alignment vertical="center"/>
    </xf>
    <xf numFmtId="0" fontId="10" fillId="0" borderId="6" xfId="0" applyFont="1" applyBorder="1">
      <alignment vertical="center"/>
    </xf>
    <xf numFmtId="0" fontId="10" fillId="0" borderId="8" xfId="0" applyFont="1" applyBorder="1">
      <alignment vertical="center"/>
    </xf>
    <xf numFmtId="0" fontId="10" fillId="0" borderId="9" xfId="0" applyFont="1" applyBorder="1">
      <alignment vertical="center"/>
    </xf>
    <xf numFmtId="0" fontId="10" fillId="0" borderId="3" xfId="0" applyFont="1" applyBorder="1">
      <alignment vertical="center"/>
    </xf>
    <xf numFmtId="0" fontId="10" fillId="0" borderId="2" xfId="0" applyFont="1" applyBorder="1">
      <alignment vertical="center"/>
    </xf>
    <xf numFmtId="0" fontId="10" fillId="0" borderId="7" xfId="0" applyFont="1" applyBorder="1">
      <alignment vertical="center"/>
    </xf>
    <xf numFmtId="0" fontId="22" fillId="0" borderId="5" xfId="0" applyFont="1" applyBorder="1">
      <alignment vertical="center"/>
    </xf>
    <xf numFmtId="0" fontId="22" fillId="0" borderId="0" xfId="0" applyFont="1">
      <alignment vertical="center"/>
    </xf>
    <xf numFmtId="0" fontId="19" fillId="0" borderId="27" xfId="0" applyFont="1" applyBorder="1">
      <alignment vertical="center"/>
    </xf>
    <xf numFmtId="0" fontId="2" fillId="0" borderId="34" xfId="0" applyFont="1" applyBorder="1">
      <alignment vertical="center"/>
    </xf>
    <xf numFmtId="0" fontId="2" fillId="0" borderId="52" xfId="0" applyFont="1" applyBorder="1">
      <alignment vertical="center"/>
    </xf>
    <xf numFmtId="0" fontId="2" fillId="0" borderId="54" xfId="0" applyFont="1" applyBorder="1">
      <alignment vertical="center"/>
    </xf>
    <xf numFmtId="0" fontId="2" fillId="0" borderId="55" xfId="0" applyFont="1" applyBorder="1">
      <alignment vertical="center"/>
    </xf>
    <xf numFmtId="0" fontId="2" fillId="0" borderId="56" xfId="0" applyFont="1" applyBorder="1">
      <alignment vertical="center"/>
    </xf>
    <xf numFmtId="0" fontId="2" fillId="0" borderId="57" xfId="0" applyFont="1" applyBorder="1">
      <alignment vertical="center"/>
    </xf>
    <xf numFmtId="0" fontId="2" fillId="0" borderId="58" xfId="0" applyFont="1" applyBorder="1">
      <alignment vertical="center"/>
    </xf>
    <xf numFmtId="0" fontId="2" fillId="0" borderId="60" xfId="0" applyFont="1" applyBorder="1">
      <alignment vertical="center"/>
    </xf>
    <xf numFmtId="0" fontId="2" fillId="0" borderId="61" xfId="0" applyFont="1" applyBorder="1">
      <alignment vertical="center"/>
    </xf>
    <xf numFmtId="0" fontId="4" fillId="0" borderId="38" xfId="0" applyFont="1" applyBorder="1">
      <alignment vertical="center"/>
    </xf>
    <xf numFmtId="0" fontId="4" fillId="0" borderId="30" xfId="0" applyFont="1" applyBorder="1">
      <alignment vertical="center"/>
    </xf>
    <xf numFmtId="0" fontId="4" fillId="0" borderId="32" xfId="0" applyFont="1" applyBorder="1">
      <alignment vertical="center"/>
    </xf>
    <xf numFmtId="0" fontId="4" fillId="0" borderId="4" xfId="0" applyFont="1" applyBorder="1">
      <alignment vertical="center"/>
    </xf>
    <xf numFmtId="0" fontId="4" fillId="0" borderId="26" xfId="0" applyFont="1" applyBorder="1">
      <alignment vertical="center"/>
    </xf>
    <xf numFmtId="0" fontId="4" fillId="0" borderId="27" xfId="0" applyFont="1" applyBorder="1">
      <alignment vertical="center"/>
    </xf>
    <xf numFmtId="0" fontId="18" fillId="0" borderId="0" xfId="0" applyFont="1" applyAlignment="1">
      <alignment vertical="center" shrinkToFit="1"/>
    </xf>
    <xf numFmtId="0" fontId="6" fillId="0" borderId="0" xfId="0" applyFont="1" applyAlignment="1">
      <alignment horizontal="center" vertical="center"/>
    </xf>
    <xf numFmtId="0" fontId="4" fillId="0" borderId="53" xfId="0" applyFont="1" applyBorder="1">
      <alignment vertical="center"/>
    </xf>
    <xf numFmtId="0" fontId="4" fillId="0" borderId="15" xfId="0" applyFont="1" applyBorder="1">
      <alignment vertical="center"/>
    </xf>
    <xf numFmtId="0" fontId="4" fillId="0" borderId="60" xfId="0" applyFont="1" applyBorder="1">
      <alignment vertical="center"/>
    </xf>
    <xf numFmtId="0" fontId="17" fillId="0" borderId="0" xfId="0" applyFont="1">
      <alignment vertical="center"/>
    </xf>
    <xf numFmtId="0" fontId="10" fillId="0" borderId="63" xfId="0" applyFont="1" applyBorder="1">
      <alignment vertical="center"/>
    </xf>
    <xf numFmtId="0" fontId="4" fillId="0" borderId="0" xfId="0" applyFont="1" applyAlignment="1">
      <alignment horizontal="right" vertical="center"/>
    </xf>
    <xf numFmtId="0" fontId="2" fillId="0" borderId="0" xfId="0" applyFont="1" applyAlignment="1">
      <alignment horizontal="center" vertical="center"/>
    </xf>
    <xf numFmtId="38" fontId="5" fillId="0" borderId="0" xfId="1" applyFont="1" applyFill="1" applyBorder="1" applyAlignment="1">
      <alignment vertical="center"/>
    </xf>
    <xf numFmtId="0" fontId="2" fillId="0" borderId="48" xfId="0" applyFont="1" applyBorder="1" applyAlignment="1">
      <alignment vertical="top" wrapText="1"/>
    </xf>
    <xf numFmtId="0" fontId="4" fillId="0" borderId="34" xfId="0" applyFont="1" applyBorder="1">
      <alignment vertical="center"/>
    </xf>
    <xf numFmtId="0" fontId="13" fillId="0" borderId="2" xfId="0" applyFont="1" applyBorder="1">
      <alignment vertical="center"/>
    </xf>
    <xf numFmtId="0" fontId="13" fillId="0" borderId="4" xfId="0" applyFont="1" applyBorder="1">
      <alignment vertical="center"/>
    </xf>
    <xf numFmtId="0" fontId="13" fillId="0" borderId="8" xfId="0" applyFont="1" applyBorder="1">
      <alignment vertical="center"/>
    </xf>
    <xf numFmtId="0" fontId="13" fillId="0" borderId="9" xfId="0" applyFont="1" applyBorder="1">
      <alignment vertical="center"/>
    </xf>
    <xf numFmtId="0" fontId="12" fillId="0" borderId="2" xfId="0" applyFont="1" applyBorder="1">
      <alignment vertical="center"/>
    </xf>
    <xf numFmtId="0" fontId="12" fillId="0" borderId="4" xfId="0" applyFont="1" applyBorder="1">
      <alignment vertical="center"/>
    </xf>
    <xf numFmtId="0" fontId="12" fillId="0" borderId="8" xfId="0" applyFont="1" applyBorder="1">
      <alignment vertical="center"/>
    </xf>
    <xf numFmtId="0" fontId="12" fillId="0" borderId="9" xfId="0" applyFont="1" applyBorder="1">
      <alignment vertical="center"/>
    </xf>
    <xf numFmtId="0" fontId="23" fillId="0" borderId="0" xfId="0" applyFont="1">
      <alignment vertical="center"/>
    </xf>
    <xf numFmtId="0" fontId="12" fillId="0" borderId="0" xfId="0" applyFont="1">
      <alignment vertical="center"/>
    </xf>
    <xf numFmtId="0" fontId="8" fillId="0" borderId="32" xfId="0" applyFont="1" applyBorder="1" applyAlignment="1">
      <alignment vertical="center" shrinkToFit="1"/>
    </xf>
    <xf numFmtId="0" fontId="13" fillId="0" borderId="3" xfId="0" applyFont="1" applyBorder="1">
      <alignment vertical="center"/>
    </xf>
    <xf numFmtId="0" fontId="4" fillId="0" borderId="40" xfId="0" applyFont="1" applyBorder="1">
      <alignment vertical="center"/>
    </xf>
    <xf numFmtId="0" fontId="4" fillId="0" borderId="66" xfId="0" applyFont="1" applyBorder="1">
      <alignment vertical="center"/>
    </xf>
    <xf numFmtId="0" fontId="4" fillId="0" borderId="48" xfId="0" applyFont="1" applyBorder="1">
      <alignment vertical="center"/>
    </xf>
    <xf numFmtId="0" fontId="4" fillId="0" borderId="52" xfId="0" applyFont="1" applyBorder="1">
      <alignment vertical="center"/>
    </xf>
    <xf numFmtId="0" fontId="4" fillId="0" borderId="31" xfId="0" applyFont="1" applyBorder="1">
      <alignment vertical="center"/>
    </xf>
    <xf numFmtId="0" fontId="4" fillId="0" borderId="29" xfId="0" applyFont="1" applyBorder="1">
      <alignment vertical="center"/>
    </xf>
    <xf numFmtId="0" fontId="4" fillId="0" borderId="26" xfId="0" applyFont="1" applyBorder="1" applyAlignment="1">
      <alignment horizontal="center" vertical="top" wrapText="1"/>
    </xf>
    <xf numFmtId="0" fontId="2" fillId="0" borderId="41" xfId="0" applyFont="1" applyBorder="1">
      <alignment vertical="center"/>
    </xf>
    <xf numFmtId="0" fontId="2" fillId="0" borderId="40" xfId="0" applyFont="1" applyBorder="1">
      <alignment vertical="center"/>
    </xf>
    <xf numFmtId="0" fontId="2" fillId="0" borderId="68" xfId="0" applyFont="1" applyBorder="1">
      <alignment vertical="center"/>
    </xf>
    <xf numFmtId="0" fontId="8" fillId="0" borderId="40" xfId="0" applyFont="1" applyBorder="1" applyAlignment="1">
      <alignment vertical="center" shrinkToFit="1"/>
    </xf>
    <xf numFmtId="0" fontId="2" fillId="0" borderId="69" xfId="0" applyFont="1" applyBorder="1">
      <alignment vertical="center"/>
    </xf>
    <xf numFmtId="0" fontId="4" fillId="0" borderId="70" xfId="0" applyFont="1" applyBorder="1">
      <alignment vertical="center"/>
    </xf>
    <xf numFmtId="0" fontId="4" fillId="0" borderId="55" xfId="0" applyFont="1" applyBorder="1">
      <alignment vertical="center"/>
    </xf>
    <xf numFmtId="0" fontId="4" fillId="0" borderId="58" xfId="0" applyFont="1" applyBorder="1">
      <alignment vertical="center"/>
    </xf>
    <xf numFmtId="0" fontId="4" fillId="0" borderId="61" xfId="0" applyFont="1" applyBorder="1">
      <alignment vertical="center"/>
    </xf>
    <xf numFmtId="0" fontId="8" fillId="0" borderId="37" xfId="0" applyFont="1" applyBorder="1">
      <alignment vertical="center"/>
    </xf>
    <xf numFmtId="0" fontId="8" fillId="0" borderId="38" xfId="0" applyFont="1" applyBorder="1">
      <alignment vertical="center"/>
    </xf>
    <xf numFmtId="0" fontId="10" fillId="0" borderId="48" xfId="0" applyFont="1" applyBorder="1">
      <alignment vertical="center"/>
    </xf>
    <xf numFmtId="0" fontId="2" fillId="0" borderId="37" xfId="0" applyFont="1" applyBorder="1">
      <alignment vertical="center"/>
    </xf>
    <xf numFmtId="0" fontId="2" fillId="0" borderId="63" xfId="0" applyFont="1" applyBorder="1">
      <alignment vertical="center"/>
    </xf>
    <xf numFmtId="0" fontId="10" fillId="0" borderId="44" xfId="0" applyFont="1" applyBorder="1">
      <alignment vertical="center"/>
    </xf>
    <xf numFmtId="0" fontId="10" fillId="0" borderId="42" xfId="0" applyFont="1" applyBorder="1">
      <alignment vertical="center"/>
    </xf>
    <xf numFmtId="0" fontId="10" fillId="0" borderId="43" xfId="0" applyFont="1" applyBorder="1">
      <alignment vertical="center"/>
    </xf>
    <xf numFmtId="0" fontId="8" fillId="0" borderId="38" xfId="0" applyFont="1" applyBorder="1" applyAlignment="1">
      <alignment vertical="center" shrinkToFit="1"/>
    </xf>
    <xf numFmtId="0" fontId="10" fillId="0" borderId="72" xfId="0" applyFont="1" applyBorder="1">
      <alignment vertical="center"/>
    </xf>
    <xf numFmtId="0" fontId="2" fillId="0" borderId="44" xfId="0" applyFont="1" applyBorder="1">
      <alignment vertical="center"/>
    </xf>
    <xf numFmtId="0" fontId="2" fillId="0" borderId="42" xfId="0" applyFont="1" applyBorder="1">
      <alignment vertical="center"/>
    </xf>
    <xf numFmtId="0" fontId="2" fillId="0" borderId="43" xfId="0" applyFont="1" applyBorder="1">
      <alignment vertical="center"/>
    </xf>
    <xf numFmtId="0" fontId="2" fillId="0" borderId="72" xfId="0" applyFont="1" applyBorder="1" applyAlignment="1">
      <alignment vertical="top" wrapText="1"/>
    </xf>
    <xf numFmtId="0" fontId="2" fillId="0" borderId="39" xfId="0" applyFont="1" applyBorder="1">
      <alignment vertical="center"/>
    </xf>
    <xf numFmtId="0" fontId="2" fillId="0" borderId="76" xfId="0" applyFont="1" applyBorder="1">
      <alignment vertical="center"/>
    </xf>
    <xf numFmtId="0" fontId="2" fillId="0" borderId="52" xfId="0" applyFont="1" applyBorder="1" applyAlignment="1">
      <alignment vertical="top" wrapText="1"/>
    </xf>
    <xf numFmtId="0" fontId="10" fillId="0" borderId="39" xfId="0" applyFont="1" applyBorder="1">
      <alignment vertical="center"/>
    </xf>
    <xf numFmtId="0" fontId="10" fillId="0" borderId="34" xfId="0" applyFont="1" applyBorder="1">
      <alignment vertical="center"/>
    </xf>
    <xf numFmtId="0" fontId="2" fillId="0" borderId="34" xfId="0" applyFont="1" applyBorder="1" applyAlignment="1">
      <alignment vertical="top" wrapText="1"/>
    </xf>
    <xf numFmtId="0" fontId="10" fillId="0" borderId="76" xfId="0" applyFont="1" applyBorder="1">
      <alignment vertical="center"/>
    </xf>
    <xf numFmtId="0" fontId="10" fillId="0" borderId="52" xfId="0" applyFont="1" applyBorder="1">
      <alignment vertical="center"/>
    </xf>
    <xf numFmtId="0" fontId="2" fillId="0" borderId="39" xfId="0" applyFont="1" applyBorder="1" applyAlignment="1">
      <alignment vertical="top" wrapText="1"/>
    </xf>
    <xf numFmtId="0" fontId="2" fillId="0" borderId="76" xfId="0" applyFont="1" applyBorder="1" applyAlignment="1">
      <alignment vertical="top" wrapText="1"/>
    </xf>
    <xf numFmtId="0" fontId="4" fillId="0" borderId="0" xfId="0" applyFont="1" applyAlignment="1">
      <alignment horizontal="center" vertical="center"/>
    </xf>
    <xf numFmtId="0" fontId="8" fillId="0" borderId="2" xfId="0" applyFont="1" applyBorder="1" applyAlignment="1">
      <alignment horizontal="left" vertical="center" shrinkToFit="1"/>
    </xf>
    <xf numFmtId="0" fontId="8" fillId="0" borderId="0" xfId="0" applyFont="1" applyAlignment="1">
      <alignment horizontal="left" vertical="center" shrinkToFit="1"/>
    </xf>
    <xf numFmtId="0" fontId="8" fillId="0" borderId="8" xfId="0" applyFont="1" applyBorder="1" applyAlignment="1">
      <alignment horizontal="left" vertical="center" shrinkToFit="1"/>
    </xf>
    <xf numFmtId="0" fontId="4" fillId="0" borderId="0" xfId="0" applyFont="1" applyAlignment="1">
      <alignment horizontal="center" vertical="top" wrapText="1"/>
    </xf>
    <xf numFmtId="0" fontId="8" fillId="0" borderId="0" xfId="0" applyFont="1" applyAlignment="1">
      <alignment horizontal="left" vertical="center" wrapText="1"/>
    </xf>
    <xf numFmtId="0" fontId="2" fillId="0" borderId="6" xfId="0" applyFont="1" applyBorder="1" applyAlignment="1">
      <alignment horizontal="left" vertical="center"/>
    </xf>
    <xf numFmtId="0" fontId="5" fillId="0" borderId="0" xfId="0" applyFont="1" applyAlignment="1">
      <alignment horizontal="center" vertical="center"/>
    </xf>
    <xf numFmtId="0" fontId="8" fillId="0" borderId="0" xfId="0" applyFont="1" applyAlignment="1">
      <alignment horizontal="left" vertical="center"/>
    </xf>
    <xf numFmtId="0" fontId="18" fillId="0" borderId="0" xfId="0" applyFont="1">
      <alignment vertical="center"/>
    </xf>
    <xf numFmtId="0" fontId="13" fillId="0" borderId="15" xfId="0" applyFont="1" applyBorder="1">
      <alignment vertical="center"/>
    </xf>
    <xf numFmtId="0" fontId="13" fillId="0" borderId="16" xfId="0" applyFont="1" applyBorder="1">
      <alignment vertical="center"/>
    </xf>
    <xf numFmtId="0" fontId="13" fillId="0" borderId="5" xfId="0" applyFont="1" applyBorder="1">
      <alignment vertical="center"/>
    </xf>
    <xf numFmtId="0" fontId="13" fillId="0" borderId="6" xfId="0" applyFont="1" applyBorder="1">
      <alignment vertical="center"/>
    </xf>
    <xf numFmtId="0" fontId="7" fillId="0" borderId="17" xfId="0" applyFont="1" applyBorder="1">
      <alignment vertical="center"/>
    </xf>
    <xf numFmtId="0" fontId="26" fillId="0" borderId="5" xfId="0" applyFont="1" applyBorder="1">
      <alignment vertical="center"/>
    </xf>
    <xf numFmtId="0" fontId="26" fillId="0" borderId="0" xfId="0" applyFont="1">
      <alignment vertical="center"/>
    </xf>
    <xf numFmtId="0" fontId="26" fillId="0" borderId="7" xfId="0" applyFont="1" applyBorder="1">
      <alignment vertical="center"/>
    </xf>
    <xf numFmtId="0" fontId="12" fillId="0" borderId="7" xfId="0" applyFont="1" applyBorder="1">
      <alignment vertical="center"/>
    </xf>
    <xf numFmtId="0" fontId="13" fillId="0" borderId="84" xfId="0" applyFont="1" applyBorder="1">
      <alignment vertical="center"/>
    </xf>
    <xf numFmtId="0" fontId="13" fillId="0" borderId="89" xfId="0" applyFont="1" applyBorder="1">
      <alignment vertical="center"/>
    </xf>
    <xf numFmtId="0" fontId="13" fillId="0" borderId="8" xfId="0" applyFont="1" applyBorder="1" applyProtection="1">
      <alignment vertical="center"/>
      <protection locked="0"/>
    </xf>
    <xf numFmtId="0" fontId="12" fillId="0" borderId="3" xfId="0" applyFont="1" applyBorder="1">
      <alignment vertical="center"/>
    </xf>
    <xf numFmtId="0" fontId="4" fillId="3" borderId="2" xfId="0" applyFont="1" applyFill="1" applyBorder="1">
      <alignment vertical="center"/>
    </xf>
    <xf numFmtId="0" fontId="4" fillId="3" borderId="4" xfId="0" applyFont="1" applyFill="1" applyBorder="1">
      <alignment vertical="center"/>
    </xf>
    <xf numFmtId="0" fontId="4" fillId="3" borderId="5" xfId="0" applyFont="1" applyFill="1" applyBorder="1">
      <alignment vertical="center"/>
    </xf>
    <xf numFmtId="0" fontId="4" fillId="3" borderId="0" xfId="0" applyFont="1" applyFill="1">
      <alignment vertical="center"/>
    </xf>
    <xf numFmtId="0" fontId="4" fillId="3" borderId="6" xfId="0" applyFont="1" applyFill="1" applyBorder="1">
      <alignment vertical="center"/>
    </xf>
    <xf numFmtId="0" fontId="4" fillId="3" borderId="8" xfId="0" applyFont="1" applyFill="1" applyBorder="1">
      <alignment vertical="center"/>
    </xf>
    <xf numFmtId="0" fontId="4" fillId="3" borderId="9" xfId="0" applyFont="1" applyFill="1" applyBorder="1">
      <alignment vertical="center"/>
    </xf>
    <xf numFmtId="0" fontId="7" fillId="3" borderId="3" xfId="0" applyFont="1" applyFill="1" applyBorder="1">
      <alignment vertical="center"/>
    </xf>
    <xf numFmtId="0" fontId="7" fillId="3" borderId="5" xfId="0" applyFont="1" applyFill="1" applyBorder="1">
      <alignment vertical="center"/>
    </xf>
    <xf numFmtId="0" fontId="7" fillId="3" borderId="2" xfId="0" applyFont="1" applyFill="1" applyBorder="1">
      <alignment vertical="center"/>
    </xf>
    <xf numFmtId="0" fontId="7" fillId="3" borderId="7" xfId="0" applyFont="1" applyFill="1" applyBorder="1">
      <alignment vertical="center"/>
    </xf>
    <xf numFmtId="0" fontId="28" fillId="0" borderId="2" xfId="0" applyFont="1" applyBorder="1">
      <alignment vertical="center"/>
    </xf>
    <xf numFmtId="0" fontId="28" fillId="0" borderId="4" xfId="0" applyFont="1" applyBorder="1">
      <alignment vertical="center"/>
    </xf>
    <xf numFmtId="0" fontId="28" fillId="0" borderId="81" xfId="0" applyFont="1" applyBorder="1">
      <alignment vertical="center"/>
    </xf>
    <xf numFmtId="0" fontId="28" fillId="0" borderId="85" xfId="0" applyFont="1" applyBorder="1">
      <alignment vertical="center"/>
    </xf>
    <xf numFmtId="0" fontId="29" fillId="0" borderId="0" xfId="0" applyFont="1" applyAlignment="1">
      <alignment vertical="top" wrapText="1"/>
    </xf>
    <xf numFmtId="0" fontId="29" fillId="0" borderId="20" xfId="0" applyFont="1" applyBorder="1" applyAlignment="1">
      <alignment vertical="top" wrapText="1"/>
    </xf>
    <xf numFmtId="0" fontId="2" fillId="0" borderId="15" xfId="0" applyFont="1" applyBorder="1" applyAlignment="1">
      <alignment vertical="center" wrapText="1"/>
    </xf>
    <xf numFmtId="0" fontId="29" fillId="0" borderId="0" xfId="0" applyFont="1" applyAlignment="1">
      <alignment vertical="top"/>
    </xf>
    <xf numFmtId="0" fontId="13" fillId="0" borderId="0" xfId="0" applyFont="1" applyAlignment="1">
      <alignment vertical="top"/>
    </xf>
    <xf numFmtId="0" fontId="26" fillId="0" borderId="11" xfId="0" applyFont="1" applyBorder="1" applyAlignment="1">
      <alignment vertical="center" textRotation="255" shrinkToFit="1"/>
    </xf>
    <xf numFmtId="0" fontId="28" fillId="0" borderId="0" xfId="0" applyFont="1" applyAlignment="1">
      <alignment vertical="top"/>
    </xf>
    <xf numFmtId="0" fontId="28" fillId="0" borderId="0" xfId="0" applyFont="1" applyAlignment="1">
      <alignment vertical="top" wrapText="1"/>
    </xf>
    <xf numFmtId="0" fontId="4" fillId="0" borderId="0" xfId="0" applyFont="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77" xfId="0" applyFont="1" applyBorder="1" applyAlignment="1">
      <alignment horizontal="center" vertical="center" shrinkToFit="1"/>
    </xf>
    <xf numFmtId="0" fontId="12" fillId="0" borderId="92" xfId="0" applyFont="1" applyBorder="1" applyAlignment="1">
      <alignment horizontal="center" vertical="center" shrinkToFit="1"/>
    </xf>
    <xf numFmtId="0" fontId="13" fillId="0" borderId="78" xfId="0" applyFont="1" applyBorder="1" applyAlignment="1">
      <alignment horizontal="center" vertical="center" shrinkToFit="1"/>
    </xf>
    <xf numFmtId="0" fontId="13" fillId="0" borderId="79"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89" xfId="0" applyFont="1" applyBorder="1" applyAlignment="1">
      <alignment horizontal="center" vertical="center" shrinkToFit="1"/>
    </xf>
    <xf numFmtId="0" fontId="12" fillId="0" borderId="78" xfId="0" applyFont="1" applyBorder="1" applyAlignment="1">
      <alignment horizontal="center" vertical="center" shrinkToFit="1"/>
    </xf>
    <xf numFmtId="0" fontId="12" fillId="0" borderId="8" xfId="0" applyFont="1" applyBorder="1" applyAlignment="1">
      <alignment horizontal="center" vertical="center" shrinkToFit="1"/>
    </xf>
    <xf numFmtId="0" fontId="13" fillId="0" borderId="86" xfId="0" applyFont="1" applyBorder="1" applyAlignment="1">
      <alignment horizontal="center" vertical="center" shrinkToFit="1"/>
    </xf>
    <xf numFmtId="0" fontId="13" fillId="0" borderId="81" xfId="0" applyFont="1" applyBorder="1" applyAlignment="1">
      <alignment horizontal="center" vertical="center" shrinkToFit="1"/>
    </xf>
    <xf numFmtId="0" fontId="13" fillId="0" borderId="85" xfId="0" applyFont="1" applyBorder="1" applyAlignment="1">
      <alignment horizontal="center" vertical="center" shrinkToFit="1"/>
    </xf>
    <xf numFmtId="0" fontId="12" fillId="0" borderId="80" xfId="0" applyFont="1" applyBorder="1" applyAlignment="1">
      <alignment horizontal="center" vertical="center" shrinkToFit="1"/>
    </xf>
    <xf numFmtId="0" fontId="30" fillId="0" borderId="78" xfId="0" applyFont="1" applyBorder="1" applyAlignment="1">
      <alignment horizontal="center" vertical="center" wrapText="1" shrinkToFit="1"/>
    </xf>
    <xf numFmtId="0" fontId="30" fillId="0" borderId="78" xfId="0" applyFont="1" applyBorder="1" applyAlignment="1">
      <alignment horizontal="center" vertical="center" shrinkToFit="1"/>
    </xf>
    <xf numFmtId="0" fontId="30" fillId="0" borderId="79" xfId="0" applyFont="1" applyBorder="1" applyAlignment="1">
      <alignment horizontal="center" vertical="center" shrinkToFit="1"/>
    </xf>
    <xf numFmtId="0" fontId="30" fillId="0" borderId="81" xfId="0" applyFont="1" applyBorder="1" applyAlignment="1">
      <alignment horizontal="center" vertical="center" shrinkToFit="1"/>
    </xf>
    <xf numFmtId="0" fontId="30" fillId="0" borderId="82" xfId="0" applyFont="1" applyBorder="1" applyAlignment="1">
      <alignment horizontal="center" vertical="center" shrinkToFit="1"/>
    </xf>
    <xf numFmtId="0" fontId="4" fillId="0" borderId="0" xfId="0" applyFont="1" applyAlignment="1">
      <alignment horizontal="center" vertical="top"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8" fillId="0" borderId="3" xfId="0" applyFont="1" applyBorder="1" applyAlignment="1">
      <alignment horizontal="distributed" vertical="center" wrapText="1"/>
    </xf>
    <xf numFmtId="0" fontId="8" fillId="0" borderId="2" xfId="0" applyFont="1" applyBorder="1" applyAlignment="1">
      <alignment horizontal="distributed" vertical="center" wrapText="1"/>
    </xf>
    <xf numFmtId="0" fontId="8" fillId="0" borderId="4" xfId="0" applyFont="1" applyBorder="1" applyAlignment="1">
      <alignment horizontal="distributed" vertical="center" wrapText="1"/>
    </xf>
    <xf numFmtId="0" fontId="8" fillId="0" borderId="7" xfId="0" applyFont="1" applyBorder="1" applyAlignment="1">
      <alignment horizontal="distributed" vertical="center" wrapText="1"/>
    </xf>
    <xf numFmtId="0" fontId="8" fillId="0" borderId="8" xfId="0" applyFont="1" applyBorder="1" applyAlignment="1">
      <alignment horizontal="distributed" vertical="center" wrapText="1"/>
    </xf>
    <xf numFmtId="0" fontId="8" fillId="0" borderId="9" xfId="0" applyFont="1" applyBorder="1" applyAlignment="1">
      <alignment horizontal="distributed" vertical="center" wrapText="1"/>
    </xf>
    <xf numFmtId="0" fontId="13" fillId="0" borderId="3" xfId="0" applyFont="1" applyBorder="1" applyAlignment="1">
      <alignment horizontal="center" vertical="center" textRotation="255" readingOrder="2"/>
    </xf>
    <xf numFmtId="0" fontId="13" fillId="0" borderId="2" xfId="0" applyFont="1" applyBorder="1" applyAlignment="1">
      <alignment horizontal="center" vertical="center" textRotation="255" readingOrder="2"/>
    </xf>
    <xf numFmtId="0" fontId="13" fillId="0" borderId="4" xfId="0" applyFont="1" applyBorder="1" applyAlignment="1">
      <alignment horizontal="center" vertical="center" textRotation="255" readingOrder="2"/>
    </xf>
    <xf numFmtId="0" fontId="13" fillId="0" borderId="5" xfId="0" applyFont="1" applyBorder="1" applyAlignment="1">
      <alignment horizontal="center" vertical="center" textRotation="255" readingOrder="2"/>
    </xf>
    <xf numFmtId="0" fontId="13" fillId="0" borderId="0" xfId="0" applyFont="1" applyAlignment="1">
      <alignment horizontal="center" vertical="center" textRotation="255" readingOrder="2"/>
    </xf>
    <xf numFmtId="0" fontId="13" fillId="0" borderId="6" xfId="0" applyFont="1" applyBorder="1" applyAlignment="1">
      <alignment horizontal="center" vertical="center" textRotation="255" readingOrder="2"/>
    </xf>
    <xf numFmtId="0" fontId="13" fillId="0" borderId="7" xfId="0" applyFont="1" applyBorder="1" applyAlignment="1">
      <alignment horizontal="center" vertical="center" textRotation="255" readingOrder="2"/>
    </xf>
    <xf numFmtId="0" fontId="13" fillId="0" borderId="8" xfId="0" applyFont="1" applyBorder="1" applyAlignment="1">
      <alignment horizontal="center" vertical="center" textRotation="255" readingOrder="2"/>
    </xf>
    <xf numFmtId="0" fontId="13" fillId="0" borderId="9" xfId="0" applyFont="1" applyBorder="1" applyAlignment="1">
      <alignment horizontal="center" vertical="center" textRotation="255" readingOrder="2"/>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13" fillId="0" borderId="9"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4" xfId="0" applyFont="1" applyBorder="1" applyAlignment="1">
      <alignment horizontal="center" vertical="center" shrinkToFit="1"/>
    </xf>
    <xf numFmtId="0" fontId="12" fillId="0" borderId="83" xfId="0" applyFont="1" applyBorder="1" applyAlignment="1">
      <alignment horizontal="center" vertical="center" shrinkToFit="1"/>
    </xf>
    <xf numFmtId="0" fontId="30" fillId="0" borderId="2" xfId="0" applyFont="1" applyBorder="1" applyAlignment="1">
      <alignment horizontal="center" vertical="center" wrapText="1" shrinkToFit="1"/>
    </xf>
    <xf numFmtId="0" fontId="30" fillId="0" borderId="2" xfId="0" applyFont="1" applyBorder="1" applyAlignment="1">
      <alignment horizontal="center" vertical="center" shrinkToFit="1"/>
    </xf>
    <xf numFmtId="0" fontId="30" fillId="0" borderId="84" xfId="0" applyFont="1" applyBorder="1" applyAlignment="1">
      <alignment horizontal="center" vertical="center" shrinkToFit="1"/>
    </xf>
    <xf numFmtId="0" fontId="13" fillId="0" borderId="15" xfId="0" applyFont="1" applyBorder="1" applyAlignment="1">
      <alignment horizontal="center" vertical="center"/>
    </xf>
    <xf numFmtId="0" fontId="4" fillId="0" borderId="23" xfId="0" applyFont="1" applyBorder="1" applyAlignment="1">
      <alignment horizontal="distributed" vertical="center"/>
    </xf>
    <xf numFmtId="0" fontId="4" fillId="0" borderId="2" xfId="0" applyFont="1" applyBorder="1" applyAlignment="1">
      <alignment horizontal="distributed" vertical="center"/>
    </xf>
    <xf numFmtId="0" fontId="4" fillId="0" borderId="4" xfId="0" applyFont="1" applyBorder="1" applyAlignment="1">
      <alignment horizontal="distributed" vertical="center"/>
    </xf>
    <xf numFmtId="0" fontId="4" fillId="0" borderId="25" xfId="0" applyFont="1" applyBorder="1" applyAlignment="1">
      <alignment horizontal="distributed" vertical="center"/>
    </xf>
    <xf numFmtId="0" fontId="4" fillId="0" borderId="26" xfId="0" applyFont="1" applyBorder="1" applyAlignment="1">
      <alignment horizontal="distributed" vertical="center"/>
    </xf>
    <xf numFmtId="0" fontId="4" fillId="0" borderId="27" xfId="0" applyFont="1" applyBorder="1" applyAlignment="1">
      <alignment horizontal="distributed" vertical="center"/>
    </xf>
    <xf numFmtId="0" fontId="4" fillId="0" borderId="28" xfId="0" applyFont="1" applyBorder="1" applyAlignment="1">
      <alignment horizontal="center" vertical="center"/>
    </xf>
    <xf numFmtId="0" fontId="4" fillId="0" borderId="26" xfId="0" applyFont="1" applyBorder="1" applyAlignment="1">
      <alignment horizontal="center" vertical="center"/>
    </xf>
    <xf numFmtId="0" fontId="4" fillId="0" borderId="3" xfId="0" applyFont="1" applyBorder="1" applyAlignment="1">
      <alignment horizontal="distributed" vertical="center"/>
    </xf>
    <xf numFmtId="0" fontId="4" fillId="0" borderId="28" xfId="0" applyFont="1" applyBorder="1" applyAlignment="1">
      <alignment horizontal="distributed" vertical="center"/>
    </xf>
    <xf numFmtId="0" fontId="13" fillId="0" borderId="17" xfId="0" applyFont="1" applyBorder="1" applyAlignment="1">
      <alignment horizontal="center" vertical="center" textRotation="255"/>
    </xf>
    <xf numFmtId="0" fontId="13" fillId="0" borderId="15" xfId="0" applyFont="1" applyBorder="1" applyAlignment="1">
      <alignment horizontal="center" vertical="center" textRotation="255"/>
    </xf>
    <xf numFmtId="0" fontId="13" fillId="0" borderId="16" xfId="0" applyFont="1" applyBorder="1" applyAlignment="1">
      <alignment horizontal="center" vertical="center" textRotation="255"/>
    </xf>
    <xf numFmtId="0" fontId="13" fillId="0" borderId="5" xfId="0" applyFont="1" applyBorder="1" applyAlignment="1">
      <alignment horizontal="center" vertical="center" textRotation="255"/>
    </xf>
    <xf numFmtId="0" fontId="13" fillId="0" borderId="0" xfId="0" applyFont="1" applyAlignment="1">
      <alignment horizontal="center" vertical="center" textRotation="255"/>
    </xf>
    <xf numFmtId="0" fontId="13" fillId="0" borderId="6" xfId="0" applyFont="1" applyBorder="1" applyAlignment="1">
      <alignment horizontal="center" vertical="center" textRotation="255"/>
    </xf>
    <xf numFmtId="0" fontId="13" fillId="0" borderId="7" xfId="0" applyFont="1" applyBorder="1" applyAlignment="1">
      <alignment horizontal="center" vertical="center" textRotation="255"/>
    </xf>
    <xf numFmtId="0" fontId="13" fillId="0" borderId="8" xfId="0" applyFont="1" applyBorder="1" applyAlignment="1">
      <alignment horizontal="center" vertical="center" textRotation="255"/>
    </xf>
    <xf numFmtId="0" fontId="13" fillId="0" borderId="9" xfId="0" applyFont="1" applyBorder="1" applyAlignment="1">
      <alignment horizontal="center" vertical="center" textRotation="255"/>
    </xf>
    <xf numFmtId="0" fontId="13" fillId="0" borderId="0" xfId="0" applyFont="1" applyAlignment="1">
      <alignment horizontal="center" vertical="center"/>
    </xf>
    <xf numFmtId="0" fontId="13" fillId="0" borderId="6" xfId="0" applyFont="1" applyBorder="1" applyAlignment="1">
      <alignment horizontal="center" vertical="center"/>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4" fillId="0" borderId="3" xfId="0" applyFont="1" applyBorder="1" applyAlignment="1">
      <alignment horizontal="distributed" vertical="center" wrapText="1"/>
    </xf>
    <xf numFmtId="0" fontId="4" fillId="0" borderId="2" xfId="0" applyFont="1" applyBorder="1" applyAlignment="1">
      <alignment horizontal="distributed" vertical="center" wrapText="1"/>
    </xf>
    <xf numFmtId="0" fontId="4" fillId="0" borderId="4" xfId="0" applyFont="1" applyBorder="1" applyAlignment="1">
      <alignment horizontal="distributed" vertical="center" wrapText="1"/>
    </xf>
    <xf numFmtId="0" fontId="4" fillId="0" borderId="7" xfId="0" applyFont="1" applyBorder="1" applyAlignment="1">
      <alignment horizontal="distributed" vertical="center" wrapText="1"/>
    </xf>
    <xf numFmtId="0" fontId="4" fillId="0" borderId="8" xfId="0" applyFont="1" applyBorder="1" applyAlignment="1">
      <alignment horizontal="distributed" vertical="center" wrapText="1"/>
    </xf>
    <xf numFmtId="0" fontId="4" fillId="0" borderId="9" xfId="0" applyFont="1" applyBorder="1" applyAlignment="1">
      <alignment horizontal="distributed" vertical="center" wrapText="1"/>
    </xf>
    <xf numFmtId="0" fontId="4" fillId="0" borderId="3" xfId="0" applyFont="1" applyBorder="1" applyAlignment="1">
      <alignment horizontal="distributed" vertical="center" wrapText="1" shrinkToFit="1"/>
    </xf>
    <xf numFmtId="0" fontId="4" fillId="0" borderId="2" xfId="0" applyFont="1" applyBorder="1" applyAlignment="1">
      <alignment horizontal="distributed" vertical="center" wrapText="1" shrinkToFit="1"/>
    </xf>
    <xf numFmtId="0" fontId="4" fillId="0" borderId="4" xfId="0" applyFont="1" applyBorder="1" applyAlignment="1">
      <alignment horizontal="distributed" vertical="center" wrapText="1" shrinkToFit="1"/>
    </xf>
    <xf numFmtId="0" fontId="4" fillId="0" borderId="7" xfId="0" applyFont="1" applyBorder="1" applyAlignment="1">
      <alignment horizontal="distributed" vertical="center" wrapText="1" shrinkToFit="1"/>
    </xf>
    <xf numFmtId="0" fontId="4" fillId="0" borderId="8" xfId="0" applyFont="1" applyBorder="1" applyAlignment="1">
      <alignment horizontal="distributed" vertical="center" wrapText="1" shrinkToFit="1"/>
    </xf>
    <xf numFmtId="0" fontId="4" fillId="0" borderId="9" xfId="0" applyFont="1" applyBorder="1" applyAlignment="1">
      <alignment horizontal="distributed" vertical="center" wrapText="1" shrinkToFit="1"/>
    </xf>
    <xf numFmtId="0" fontId="8" fillId="0" borderId="51" xfId="0" applyFont="1" applyBorder="1" applyAlignment="1">
      <alignment horizontal="distributed" vertical="center" shrinkToFit="1"/>
    </xf>
    <xf numFmtId="0" fontId="8" fillId="0" borderId="49" xfId="0" applyFont="1" applyBorder="1" applyAlignment="1">
      <alignment horizontal="distributed" vertical="center" shrinkToFit="1"/>
    </xf>
    <xf numFmtId="0" fontId="8" fillId="0" borderId="50" xfId="0" applyFont="1" applyBorder="1" applyAlignment="1">
      <alignment horizontal="distributed" vertical="center" shrinkToFit="1"/>
    </xf>
    <xf numFmtId="0" fontId="8" fillId="0" borderId="7" xfId="0" applyFont="1" applyBorder="1" applyAlignment="1">
      <alignment horizontal="distributed" vertical="center" shrinkToFit="1"/>
    </xf>
    <xf numFmtId="0" fontId="8" fillId="0" borderId="8" xfId="0" applyFont="1" applyBorder="1" applyAlignment="1">
      <alignment horizontal="distributed" vertical="center" shrinkToFit="1"/>
    </xf>
    <xf numFmtId="0" fontId="8" fillId="0" borderId="9" xfId="0" applyFont="1" applyBorder="1" applyAlignment="1">
      <alignment horizontal="distributed" vertical="center" shrinkToFit="1"/>
    </xf>
    <xf numFmtId="0" fontId="4" fillId="0" borderId="23" xfId="0" applyFont="1" applyBorder="1" applyAlignment="1">
      <alignment horizontal="distributed"/>
    </xf>
    <xf numFmtId="0" fontId="4" fillId="0" borderId="2" xfId="0" applyFont="1" applyBorder="1" applyAlignment="1">
      <alignment horizontal="distributed"/>
    </xf>
    <xf numFmtId="0" fontId="4" fillId="0" borderId="4" xfId="0" applyFont="1" applyBorder="1" applyAlignment="1">
      <alignment horizontal="distributed"/>
    </xf>
    <xf numFmtId="0" fontId="4" fillId="0" borderId="39"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12" fillId="0" borderId="88" xfId="0" applyFont="1" applyBorder="1" applyAlignment="1">
      <alignment horizontal="center" vertical="center" shrinkToFit="1"/>
    </xf>
    <xf numFmtId="0" fontId="12" fillId="0" borderId="7" xfId="0" applyFont="1" applyBorder="1" applyAlignment="1">
      <alignment horizontal="center" vertical="center" shrinkToFit="1"/>
    </xf>
    <xf numFmtId="0" fontId="13" fillId="0" borderId="82" xfId="0" applyFont="1" applyBorder="1" applyAlignment="1">
      <alignment horizontal="center" vertical="center" shrinkToFit="1"/>
    </xf>
    <xf numFmtId="0" fontId="12" fillId="0" borderId="87" xfId="0" applyFont="1" applyBorder="1" applyAlignment="1">
      <alignment horizontal="center" vertical="center" shrinkToFit="1"/>
    </xf>
    <xf numFmtId="0" fontId="12" fillId="0" borderId="3" xfId="0" applyFont="1" applyBorder="1" applyAlignment="1">
      <alignment horizontal="center" vertical="center" shrinkToFit="1"/>
    </xf>
    <xf numFmtId="0" fontId="13" fillId="0" borderId="0" xfId="0" applyFont="1" applyAlignment="1">
      <alignment horizontal="left" vertical="center"/>
    </xf>
    <xf numFmtId="0" fontId="4" fillId="0" borderId="3"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0" xfId="0" applyFont="1" applyAlignment="1">
      <alignment horizontal="center" vertical="center" textRotation="255"/>
    </xf>
    <xf numFmtId="0" fontId="4" fillId="0" borderId="6"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top" wrapText="1"/>
    </xf>
    <xf numFmtId="0" fontId="13" fillId="0" borderId="14" xfId="0" applyFont="1" applyBorder="1" applyAlignment="1">
      <alignment horizontal="right" vertical="center"/>
    </xf>
    <xf numFmtId="0" fontId="13" fillId="0" borderId="15" xfId="0" applyFont="1" applyBorder="1" applyAlignment="1">
      <alignment horizontal="right" vertical="center"/>
    </xf>
    <xf numFmtId="0" fontId="13" fillId="0" borderId="18" xfId="0" applyFont="1" applyBorder="1" applyAlignment="1">
      <alignment horizontal="right" vertical="center"/>
    </xf>
    <xf numFmtId="0" fontId="13" fillId="0" borderId="25" xfId="0" applyFont="1" applyBorder="1" applyAlignment="1">
      <alignment horizontal="right" vertical="center"/>
    </xf>
    <xf numFmtId="0" fontId="13" fillId="0" borderId="26" xfId="0" applyFont="1" applyBorder="1" applyAlignment="1">
      <alignment horizontal="right" vertical="center"/>
    </xf>
    <xf numFmtId="0" fontId="13" fillId="0" borderId="29" xfId="0" applyFont="1" applyBorder="1" applyAlignment="1">
      <alignment horizontal="right" vertical="center"/>
    </xf>
    <xf numFmtId="0" fontId="27" fillId="0" borderId="0" xfId="0" applyFont="1" applyAlignment="1">
      <alignment horizontal="left" vertical="center" wrapText="1"/>
    </xf>
    <xf numFmtId="0" fontId="4" fillId="0" borderId="3" xfId="0" applyFont="1" applyBorder="1" applyAlignment="1">
      <alignment horizontal="center" vertical="center" textRotation="255" wrapText="1" readingOrder="2"/>
    </xf>
    <xf numFmtId="0" fontId="4" fillId="0" borderId="4" xfId="0" applyFont="1" applyBorder="1" applyAlignment="1">
      <alignment horizontal="center" vertical="center" textRotation="255" wrapText="1" readingOrder="2"/>
    </xf>
    <xf numFmtId="0" fontId="4" fillId="0" borderId="5" xfId="0" applyFont="1" applyBorder="1" applyAlignment="1">
      <alignment horizontal="center" vertical="center" textRotation="255" wrapText="1" readingOrder="2"/>
    </xf>
    <xf numFmtId="0" fontId="4" fillId="0" borderId="6" xfId="0" applyFont="1" applyBorder="1" applyAlignment="1">
      <alignment horizontal="center" vertical="center" textRotation="255" wrapText="1" readingOrder="2"/>
    </xf>
    <xf numFmtId="0" fontId="4" fillId="0" borderId="7" xfId="0" applyFont="1" applyBorder="1" applyAlignment="1">
      <alignment horizontal="center" vertical="center" textRotation="255" wrapText="1" readingOrder="2"/>
    </xf>
    <xf numFmtId="0" fontId="4" fillId="0" borderId="9" xfId="0" applyFont="1" applyBorder="1" applyAlignment="1">
      <alignment horizontal="center" vertical="center" textRotation="255" wrapText="1" readingOrder="2"/>
    </xf>
    <xf numFmtId="0" fontId="4" fillId="0" borderId="19" xfId="0" applyFont="1" applyBorder="1" applyAlignment="1">
      <alignment horizontal="center" vertical="center"/>
    </xf>
    <xf numFmtId="0" fontId="4" fillId="0" borderId="6" xfId="0" applyFont="1" applyBorder="1" applyAlignment="1">
      <alignment horizontal="center" vertical="center"/>
    </xf>
    <xf numFmtId="0" fontId="4" fillId="0" borderId="21" xfId="0" applyFont="1" applyBorder="1" applyAlignment="1">
      <alignment horizontal="center" vertical="center"/>
    </xf>
    <xf numFmtId="0" fontId="4" fillId="0" borderId="21" xfId="0" applyFont="1" applyBorder="1" applyAlignment="1">
      <alignment horizontal="distributed" vertical="center"/>
    </xf>
    <xf numFmtId="0" fontId="4" fillId="0" borderId="8" xfId="0" applyFont="1" applyBorder="1" applyAlignment="1">
      <alignment horizontal="distributed" vertical="center"/>
    </xf>
    <xf numFmtId="0" fontId="4" fillId="0" borderId="9" xfId="0" applyFont="1" applyBorder="1" applyAlignment="1">
      <alignment horizontal="distributed" vertical="center"/>
    </xf>
    <xf numFmtId="0" fontId="4" fillId="0" borderId="3"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24"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2" xfId="0" applyFont="1" applyBorder="1" applyAlignment="1">
      <alignment horizontal="left" vertical="center" shrinkToFit="1"/>
    </xf>
    <xf numFmtId="0" fontId="4" fillId="0" borderId="23" xfId="0" applyFont="1" applyBorder="1" applyAlignment="1">
      <alignment horizontal="distributed" vertical="center" wrapText="1" shrinkToFit="1"/>
    </xf>
    <xf numFmtId="0" fontId="4" fillId="0" borderId="19" xfId="0" applyFont="1" applyBorder="1" applyAlignment="1">
      <alignment horizontal="distributed" vertical="center" wrapText="1" shrinkToFit="1"/>
    </xf>
    <xf numFmtId="0" fontId="4" fillId="0" borderId="0" xfId="0" applyFont="1" applyAlignment="1">
      <alignment horizontal="distributed" vertical="center" wrapText="1" shrinkToFit="1"/>
    </xf>
    <xf numFmtId="0" fontId="4" fillId="0" borderId="6" xfId="0" applyFont="1" applyBorder="1" applyAlignment="1">
      <alignment horizontal="distributed" vertical="center" wrapText="1" shrinkToFit="1"/>
    </xf>
    <xf numFmtId="0" fontId="4" fillId="0" borderId="21" xfId="0" applyFont="1" applyBorder="1" applyAlignment="1">
      <alignment horizontal="distributed" vertical="center" wrapText="1" shrinkToFit="1"/>
    </xf>
    <xf numFmtId="0" fontId="4" fillId="0" borderId="3" xfId="0" applyFont="1" applyBorder="1" applyAlignment="1">
      <alignment horizontal="left" vertical="center" indent="1"/>
    </xf>
    <xf numFmtId="0" fontId="4" fillId="0" borderId="2" xfId="0" applyFont="1" applyBorder="1" applyAlignment="1">
      <alignment horizontal="left" vertical="center" indent="1"/>
    </xf>
    <xf numFmtId="0" fontId="4" fillId="0" borderId="4"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9" xfId="0" applyFont="1" applyBorder="1" applyAlignment="1">
      <alignment horizontal="left" vertical="center" indent="1"/>
    </xf>
    <xf numFmtId="0" fontId="12" fillId="0" borderId="3" xfId="0" applyFont="1" applyBorder="1" applyAlignment="1">
      <alignment vertical="center" shrinkToFit="1"/>
    </xf>
    <xf numFmtId="0" fontId="12" fillId="0" borderId="2" xfId="0" applyFont="1" applyBorder="1" applyAlignment="1">
      <alignment vertical="center" shrinkToFit="1"/>
    </xf>
    <xf numFmtId="0" fontId="12" fillId="0" borderId="24" xfId="0" applyFont="1" applyBorder="1" applyAlignment="1">
      <alignment vertical="center" shrinkToFit="1"/>
    </xf>
    <xf numFmtId="0" fontId="12" fillId="0" borderId="7" xfId="0" applyFont="1" applyBorder="1" applyAlignment="1">
      <alignment vertical="center" shrinkToFit="1"/>
    </xf>
    <xf numFmtId="0" fontId="12" fillId="0" borderId="8" xfId="0" applyFont="1" applyBorder="1" applyAlignment="1">
      <alignment vertical="center" shrinkToFit="1"/>
    </xf>
    <xf numFmtId="0" fontId="12" fillId="0" borderId="22" xfId="0" applyFont="1" applyBorder="1" applyAlignment="1">
      <alignment vertical="center" shrinkToFit="1"/>
    </xf>
    <xf numFmtId="0" fontId="12" fillId="0" borderId="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0" xfId="0" applyFont="1" applyAlignment="1">
      <alignment horizontal="center" vertical="center" wrapText="1"/>
    </xf>
    <xf numFmtId="0" fontId="12" fillId="0" borderId="20"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22" xfId="0" applyFont="1" applyBorder="1" applyAlignment="1">
      <alignment horizontal="center" vertical="center" wrapText="1"/>
    </xf>
    <xf numFmtId="0" fontId="4" fillId="0" borderId="10"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4" xfId="0" applyFont="1" applyBorder="1" applyAlignment="1">
      <alignment horizontal="distributed" vertical="center"/>
    </xf>
    <xf numFmtId="0" fontId="4" fillId="0" borderId="15" xfId="0" applyFont="1" applyBorder="1" applyAlignment="1">
      <alignment horizontal="distributed" vertical="center"/>
    </xf>
    <xf numFmtId="0" fontId="4" fillId="0" borderId="16" xfId="0" applyFont="1" applyBorder="1" applyAlignment="1">
      <alignment horizontal="distributed" vertical="center"/>
    </xf>
    <xf numFmtId="0" fontId="4" fillId="0" borderId="19" xfId="0" applyFont="1" applyBorder="1" applyAlignment="1">
      <alignment horizontal="distributed" vertical="center"/>
    </xf>
    <xf numFmtId="0" fontId="4" fillId="0" borderId="0" xfId="0" applyFont="1" applyAlignment="1">
      <alignment horizontal="distributed" vertical="center"/>
    </xf>
    <xf numFmtId="0" fontId="4" fillId="0" borderId="6" xfId="0" applyFont="1" applyBorder="1" applyAlignment="1">
      <alignment horizontal="distributed" vertical="center"/>
    </xf>
    <xf numFmtId="0" fontId="4" fillId="0" borderId="17" xfId="0" applyFont="1" applyBorder="1" applyAlignment="1">
      <alignment horizontal="center" vertical="center"/>
    </xf>
    <xf numFmtId="0" fontId="4" fillId="0" borderId="15" xfId="0" applyFont="1" applyBorder="1" applyAlignment="1">
      <alignment horizontal="center" vertical="center"/>
    </xf>
    <xf numFmtId="0" fontId="4" fillId="0" borderId="36" xfId="0" applyFont="1" applyBorder="1" applyAlignment="1">
      <alignment horizontal="center" vertical="center"/>
    </xf>
    <xf numFmtId="0" fontId="4" fillId="0" borderId="32" xfId="0" applyFont="1" applyBorder="1" applyAlignment="1">
      <alignment horizontal="center" vertical="center"/>
    </xf>
    <xf numFmtId="0" fontId="4" fillId="0" borderId="62"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right" vertical="center"/>
    </xf>
    <xf numFmtId="0" fontId="4" fillId="0" borderId="2" xfId="0" applyFont="1" applyBorder="1" applyAlignment="1">
      <alignment horizontal="right" vertical="center"/>
    </xf>
    <xf numFmtId="0" fontId="4" fillId="0" borderId="4"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6" fillId="0" borderId="0" xfId="0" applyFont="1" applyAlignment="1">
      <alignment horizontal="left" vertical="center"/>
    </xf>
    <xf numFmtId="0" fontId="26" fillId="0" borderId="90" xfId="0" applyFont="1" applyBorder="1" applyAlignment="1">
      <alignment horizontal="center" vertical="center" shrinkToFit="1"/>
    </xf>
    <xf numFmtId="0" fontId="26" fillId="0" borderId="1" xfId="0" applyFont="1" applyBorder="1" applyAlignment="1">
      <alignment horizontal="center" vertical="center" shrinkToFit="1"/>
    </xf>
    <xf numFmtId="0" fontId="26" fillId="0" borderId="91" xfId="0" applyFont="1" applyBorder="1" applyAlignment="1">
      <alignment horizontal="center" vertical="center" shrinkToFit="1"/>
    </xf>
    <xf numFmtId="0" fontId="26" fillId="0" borderId="45" xfId="0" applyFont="1" applyBorder="1" applyAlignment="1">
      <alignment horizontal="center" vertical="center" shrinkToFit="1"/>
    </xf>
    <xf numFmtId="0" fontId="26" fillId="0" borderId="45" xfId="0" applyFont="1" applyBorder="1" applyAlignment="1">
      <alignment horizontal="center" vertical="center" textRotation="255"/>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2" fillId="0" borderId="45" xfId="0" applyFont="1" applyBorder="1" applyAlignment="1">
      <alignment horizontal="center" vertical="center"/>
    </xf>
    <xf numFmtId="0" fontId="26" fillId="0" borderId="45" xfId="0" applyFont="1" applyBorder="1" applyAlignment="1">
      <alignment horizontal="center" vertical="center" textRotation="255" shrinkToFit="1"/>
    </xf>
    <xf numFmtId="0" fontId="26" fillId="0" borderId="3" xfId="0" applyFont="1" applyBorder="1" applyAlignment="1">
      <alignment horizontal="center" vertical="center" textRotation="255" shrinkToFit="1"/>
    </xf>
    <xf numFmtId="0" fontId="26" fillId="0" borderId="2" xfId="0" applyFont="1" applyBorder="1" applyAlignment="1">
      <alignment horizontal="center" vertical="center" textRotation="255" shrinkToFit="1"/>
    </xf>
    <xf numFmtId="0" fontId="26" fillId="0" borderId="4" xfId="0" applyFont="1" applyBorder="1" applyAlignment="1">
      <alignment horizontal="center" vertical="center" textRotation="255" shrinkToFit="1"/>
    </xf>
    <xf numFmtId="0" fontId="26" fillId="0" borderId="5" xfId="0" applyFont="1" applyBorder="1" applyAlignment="1">
      <alignment horizontal="center" vertical="center" textRotation="255" shrinkToFit="1"/>
    </xf>
    <xf numFmtId="0" fontId="26" fillId="0" borderId="0" xfId="0" applyFont="1" applyAlignment="1">
      <alignment horizontal="center" vertical="center" textRotation="255" shrinkToFit="1"/>
    </xf>
    <xf numFmtId="0" fontId="26" fillId="0" borderId="6" xfId="0" applyFont="1" applyBorder="1" applyAlignment="1">
      <alignment horizontal="center" vertical="center" textRotation="255" shrinkToFit="1"/>
    </xf>
    <xf numFmtId="0" fontId="26" fillId="0" borderId="7" xfId="0" applyFont="1" applyBorder="1" applyAlignment="1">
      <alignment horizontal="center" vertical="center" textRotation="255" shrinkToFit="1"/>
    </xf>
    <xf numFmtId="0" fontId="26" fillId="0" borderId="8" xfId="0" applyFont="1" applyBorder="1" applyAlignment="1">
      <alignment horizontal="center" vertical="center" textRotation="255" shrinkToFit="1"/>
    </xf>
    <xf numFmtId="0" fontId="26" fillId="0" borderId="9" xfId="0" applyFont="1" applyBorder="1" applyAlignment="1">
      <alignment horizontal="center" vertical="center" textRotation="255" shrinkToFit="1"/>
    </xf>
    <xf numFmtId="0" fontId="4" fillId="0" borderId="41" xfId="0" applyFont="1" applyBorder="1" applyAlignment="1">
      <alignment horizontal="center" vertical="center"/>
    </xf>
    <xf numFmtId="0" fontId="4" fillId="0" borderId="40" xfId="0" applyFont="1" applyBorder="1" applyAlignment="1">
      <alignment horizontal="center" vertical="center"/>
    </xf>
    <xf numFmtId="0" fontId="4" fillId="0" borderId="59" xfId="0" applyFont="1" applyBorder="1" applyAlignment="1">
      <alignment horizontal="center" vertical="center"/>
    </xf>
    <xf numFmtId="0" fontId="31" fillId="0" borderId="10" xfId="0" applyFont="1" applyBorder="1" applyAlignment="1">
      <alignment horizontal="center" vertical="center" textRotation="255" shrinkToFit="1"/>
    </xf>
    <xf numFmtId="0" fontId="31" fillId="0" borderId="11" xfId="0" applyFont="1" applyBorder="1" applyAlignment="1">
      <alignment horizontal="center" vertical="center" textRotation="255" shrinkToFit="1"/>
    </xf>
    <xf numFmtId="0" fontId="31" fillId="0" borderId="12" xfId="0" applyFont="1" applyBorder="1" applyAlignment="1">
      <alignment horizontal="center" vertical="center" textRotation="255" shrinkToFit="1"/>
    </xf>
    <xf numFmtId="0" fontId="2" fillId="0" borderId="3"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0" xfId="0" applyFont="1" applyAlignment="1">
      <alignment horizontal="center" vertical="center" textRotation="255"/>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5" fillId="0" borderId="3" xfId="0" applyFont="1" applyBorder="1" applyAlignment="1">
      <alignment horizontal="center" vertical="center"/>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0" xfId="0" applyFont="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9" fillId="0" borderId="78" xfId="0" applyFont="1" applyBorder="1" applyAlignment="1">
      <alignment horizontal="left" vertical="center"/>
    </xf>
    <xf numFmtId="0" fontId="29" fillId="0" borderId="86" xfId="0" applyFont="1" applyBorder="1" applyAlignment="1">
      <alignment horizontal="left" vertical="center"/>
    </xf>
    <xf numFmtId="0" fontId="29" fillId="0" borderId="8" xfId="0" applyFont="1" applyBorder="1" applyAlignment="1">
      <alignment horizontal="left" vertical="center"/>
    </xf>
    <xf numFmtId="0" fontId="29" fillId="0" borderId="9" xfId="0" applyFont="1" applyBorder="1" applyAlignment="1">
      <alignment horizontal="left" vertical="center"/>
    </xf>
    <xf numFmtId="0" fontId="29" fillId="0" borderId="88" xfId="0" applyFont="1" applyBorder="1" applyAlignment="1">
      <alignment horizontal="center" vertical="center"/>
    </xf>
    <xf numFmtId="0" fontId="29" fillId="0" borderId="78"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8" fillId="0" borderId="3" xfId="0" applyFont="1" applyBorder="1" applyAlignment="1">
      <alignment horizontal="center" vertical="center"/>
    </xf>
    <xf numFmtId="0" fontId="28" fillId="0" borderId="2" xfId="0" applyFont="1" applyBorder="1" applyAlignment="1">
      <alignment horizontal="center" vertical="center"/>
    </xf>
    <xf numFmtId="0" fontId="28" fillId="0" borderId="87" xfId="0" applyFont="1" applyBorder="1" applyAlignment="1">
      <alignment horizontal="center" vertical="center"/>
    </xf>
    <xf numFmtId="0" fontId="28" fillId="0" borderId="81" xfId="0" applyFont="1" applyBorder="1" applyAlignment="1">
      <alignment horizontal="center" vertical="center"/>
    </xf>
    <xf numFmtId="0" fontId="2" fillId="0" borderId="26" xfId="0" applyFont="1" applyBorder="1" applyAlignment="1">
      <alignment horizontal="left" vertical="center"/>
    </xf>
    <xf numFmtId="0" fontId="4" fillId="0" borderId="0" xfId="0" applyFont="1" applyAlignment="1">
      <alignment horizontal="right" vertical="top" wrapText="1"/>
    </xf>
    <xf numFmtId="0" fontId="13" fillId="0" borderId="0" xfId="0" applyFont="1" applyAlignment="1">
      <alignment horizontal="left" vertical="center" wrapText="1"/>
    </xf>
    <xf numFmtId="0" fontId="26" fillId="0" borderId="0" xfId="0" applyFont="1" applyAlignment="1">
      <alignment horizontal="left" vertical="center" wrapText="1"/>
    </xf>
    <xf numFmtId="0" fontId="13" fillId="0" borderId="9"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8" fillId="0" borderId="0" xfId="0" applyFont="1" applyAlignment="1">
      <alignment horizontal="center" vertical="top"/>
    </xf>
    <xf numFmtId="0" fontId="4" fillId="0" borderId="26" xfId="0" applyFont="1" applyBorder="1" applyAlignment="1">
      <alignment horizontal="center" vertical="top" wrapText="1"/>
    </xf>
    <xf numFmtId="0" fontId="13" fillId="0" borderId="0" xfId="0" applyFont="1" applyAlignment="1">
      <alignment horizontal="center" vertical="center" wrapText="1"/>
    </xf>
    <xf numFmtId="0" fontId="29" fillId="0" borderId="0" xfId="0" applyFont="1" applyAlignment="1">
      <alignment horizontal="center" vertical="center"/>
    </xf>
    <xf numFmtId="0" fontId="29" fillId="0" borderId="0" xfId="0" applyFont="1" applyAlignment="1">
      <alignment horizontal="center" vertical="center" wrapText="1"/>
    </xf>
    <xf numFmtId="0" fontId="4" fillId="0" borderId="0" xfId="0" applyFont="1" applyAlignment="1">
      <alignment horizontal="center" wrapText="1"/>
    </xf>
    <xf numFmtId="0" fontId="28" fillId="0" borderId="0" xfId="0" applyFont="1" applyAlignment="1">
      <alignment horizontal="center" vertical="top" wrapText="1"/>
    </xf>
    <xf numFmtId="0" fontId="4" fillId="0" borderId="0" xfId="0" applyFont="1" applyAlignment="1">
      <alignment horizontal="center" vertical="center" wrapText="1"/>
    </xf>
    <xf numFmtId="0" fontId="8" fillId="0" borderId="0" xfId="0" applyFont="1" applyAlignment="1">
      <alignment horizontal="left" vertical="center" shrinkToFit="1"/>
    </xf>
    <xf numFmtId="0" fontId="8" fillId="0" borderId="6" xfId="0" applyFont="1" applyBorder="1" applyAlignment="1">
      <alignment horizontal="left" vertical="center" shrinkToFit="1"/>
    </xf>
    <xf numFmtId="0" fontId="8" fillId="0" borderId="5"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8"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2" xfId="0" applyFont="1" applyBorder="1" applyAlignment="1">
      <alignment horizontal="left" vertical="center" shrinkToFit="1"/>
    </xf>
    <xf numFmtId="0" fontId="8" fillId="0" borderId="4" xfId="0" applyFont="1" applyBorder="1" applyAlignment="1">
      <alignment horizontal="left" vertical="center" shrinkToFit="1"/>
    </xf>
    <xf numFmtId="0" fontId="8" fillId="0" borderId="17" xfId="0" applyFont="1" applyBorder="1" applyAlignment="1">
      <alignment horizontal="left" vertical="center" indent="1"/>
    </xf>
    <xf numFmtId="0" fontId="8" fillId="0" borderId="15" xfId="0" applyFont="1" applyBorder="1" applyAlignment="1">
      <alignment horizontal="left" vertical="center" indent="1"/>
    </xf>
    <xf numFmtId="0" fontId="8" fillId="0" borderId="5" xfId="0" applyFont="1" applyBorder="1" applyAlignment="1">
      <alignment horizontal="left" vertical="center" indent="1"/>
    </xf>
    <xf numFmtId="0" fontId="8" fillId="0" borderId="0" xfId="0" applyFont="1" applyAlignment="1">
      <alignment horizontal="left" vertical="center" indent="1"/>
    </xf>
    <xf numFmtId="0" fontId="8" fillId="0" borderId="16" xfId="0" applyFont="1" applyBorder="1" applyAlignment="1">
      <alignment horizontal="left" vertical="center" indent="1"/>
    </xf>
    <xf numFmtId="0" fontId="8" fillId="0" borderId="6" xfId="0" applyFont="1" applyBorder="1" applyAlignment="1">
      <alignment horizontal="left" vertical="center" indent="1"/>
    </xf>
    <xf numFmtId="0" fontId="8" fillId="0" borderId="3" xfId="0" applyFont="1" applyBorder="1" applyAlignment="1">
      <alignment horizontal="distributed" vertical="center" wrapText="1" shrinkToFit="1"/>
    </xf>
    <xf numFmtId="0" fontId="8" fillId="0" borderId="2" xfId="0" applyFont="1" applyBorder="1" applyAlignment="1">
      <alignment horizontal="distributed" vertical="center" wrapText="1" shrinkToFit="1"/>
    </xf>
    <xf numFmtId="0" fontId="8" fillId="0" borderId="4" xfId="0" applyFont="1" applyBorder="1" applyAlignment="1">
      <alignment horizontal="distributed" vertical="center" wrapText="1" shrinkToFit="1"/>
    </xf>
    <xf numFmtId="0" fontId="8" fillId="0" borderId="7" xfId="0" applyFont="1" applyBorder="1" applyAlignment="1">
      <alignment horizontal="distributed" vertical="center" wrapText="1" shrinkToFit="1"/>
    </xf>
    <xf numFmtId="0" fontId="8" fillId="0" borderId="8" xfId="0" applyFont="1" applyBorder="1" applyAlignment="1">
      <alignment horizontal="distributed" vertical="center" wrapText="1" shrinkToFit="1"/>
    </xf>
    <xf numFmtId="0" fontId="8" fillId="0" borderId="9" xfId="0" applyFont="1" applyBorder="1" applyAlignment="1">
      <alignment horizontal="distributed" vertical="center" wrapText="1" shrinkToFit="1"/>
    </xf>
    <xf numFmtId="0" fontId="8" fillId="0" borderId="3" xfId="0" applyFont="1" applyBorder="1" applyAlignment="1">
      <alignment horizontal="left" vertical="center" indent="1"/>
    </xf>
    <xf numFmtId="0" fontId="8" fillId="0" borderId="2" xfId="0" applyFont="1" applyBorder="1" applyAlignment="1">
      <alignment horizontal="left" vertical="center" indent="1"/>
    </xf>
    <xf numFmtId="0" fontId="8" fillId="0" borderId="4" xfId="0" applyFont="1" applyBorder="1" applyAlignment="1">
      <alignment horizontal="left" vertical="center" indent="1"/>
    </xf>
    <xf numFmtId="0" fontId="8" fillId="0" borderId="7" xfId="0" applyFont="1" applyBorder="1" applyAlignment="1">
      <alignment horizontal="left" vertical="center" indent="1"/>
    </xf>
    <xf numFmtId="0" fontId="8" fillId="0" borderId="8" xfId="0" applyFont="1" applyBorder="1" applyAlignment="1">
      <alignment horizontal="left" vertical="center" indent="1"/>
    </xf>
    <xf numFmtId="0" fontId="8" fillId="0" borderId="9" xfId="0" applyFont="1" applyBorder="1" applyAlignment="1">
      <alignment horizontal="left" vertical="center" indent="1"/>
    </xf>
    <xf numFmtId="0" fontId="13" fillId="0" borderId="3" xfId="0" applyFont="1" applyBorder="1" applyAlignment="1">
      <alignment horizontal="left" vertical="center" indent="1"/>
    </xf>
    <xf numFmtId="0" fontId="12" fillId="0" borderId="2" xfId="0" applyFont="1" applyBorder="1" applyAlignment="1">
      <alignment horizontal="left" vertical="center" indent="1"/>
    </xf>
    <xf numFmtId="0" fontId="12" fillId="0" borderId="24" xfId="0" applyFont="1" applyBorder="1" applyAlignment="1">
      <alignment horizontal="left" vertical="center" indent="1"/>
    </xf>
    <xf numFmtId="0" fontId="12" fillId="0" borderId="7" xfId="0" applyFont="1" applyBorder="1" applyAlignment="1">
      <alignment horizontal="left" vertical="center" indent="1"/>
    </xf>
    <xf numFmtId="0" fontId="12" fillId="0" borderId="8" xfId="0" applyFont="1" applyBorder="1" applyAlignment="1">
      <alignment horizontal="left" vertical="center" indent="1"/>
    </xf>
    <xf numFmtId="0" fontId="12" fillId="0" borderId="22" xfId="0" applyFont="1" applyBorder="1" applyAlignment="1">
      <alignment horizontal="left" vertical="center" indent="1"/>
    </xf>
    <xf numFmtId="0" fontId="8" fillId="0" borderId="3" xfId="0" applyFont="1" applyBorder="1" applyAlignment="1">
      <alignment horizontal="left" vertical="center" indent="1" shrinkToFit="1"/>
    </xf>
    <xf numFmtId="0" fontId="8" fillId="0" borderId="2" xfId="0" applyFont="1" applyBorder="1" applyAlignment="1">
      <alignment horizontal="left" vertical="center" indent="1" shrinkToFit="1"/>
    </xf>
    <xf numFmtId="0" fontId="8" fillId="0" borderId="4" xfId="0" applyFont="1" applyBorder="1" applyAlignment="1">
      <alignment horizontal="left" vertical="center" indent="1" shrinkToFit="1"/>
    </xf>
    <xf numFmtId="0" fontId="8" fillId="0" borderId="37" xfId="0" applyFont="1" applyBorder="1" applyAlignment="1">
      <alignment horizontal="left" vertical="center" indent="1" shrinkToFit="1"/>
    </xf>
    <xf numFmtId="0" fontId="8" fillId="0" borderId="38" xfId="0" applyFont="1" applyBorder="1" applyAlignment="1">
      <alignment horizontal="left" vertical="center" indent="1" shrinkToFit="1"/>
    </xf>
    <xf numFmtId="0" fontId="8" fillId="0" borderId="63" xfId="0" applyFont="1" applyBorder="1" applyAlignment="1">
      <alignment horizontal="left" vertical="center" indent="1" shrinkToFit="1"/>
    </xf>
    <xf numFmtId="0" fontId="8" fillId="0" borderId="0" xfId="0" applyFont="1" applyAlignment="1">
      <alignment horizontal="left" vertical="top" wrapText="1"/>
    </xf>
    <xf numFmtId="0" fontId="8" fillId="0" borderId="5" xfId="0" applyFont="1" applyBorder="1" applyAlignment="1">
      <alignment horizontal="left" vertical="center" indent="1" shrinkToFit="1"/>
    </xf>
    <xf numFmtId="0" fontId="8" fillId="0" borderId="0" xfId="0" applyFont="1" applyAlignment="1">
      <alignment horizontal="left" vertical="center" indent="1" shrinkToFit="1"/>
    </xf>
    <xf numFmtId="0" fontId="8" fillId="0" borderId="6" xfId="0" applyFont="1" applyBorder="1" applyAlignment="1">
      <alignment horizontal="left" vertical="center" indent="1" shrinkToFit="1"/>
    </xf>
    <xf numFmtId="0" fontId="8" fillId="0" borderId="7" xfId="0" applyFont="1" applyBorder="1" applyAlignment="1">
      <alignment horizontal="left" vertical="center" indent="1" shrinkToFit="1"/>
    </xf>
    <xf numFmtId="0" fontId="8" fillId="0" borderId="8" xfId="0" applyFont="1" applyBorder="1" applyAlignment="1">
      <alignment horizontal="left" vertical="center" indent="1" shrinkToFit="1"/>
    </xf>
    <xf numFmtId="0" fontId="8" fillId="0" borderId="9" xfId="0" applyFont="1" applyBorder="1" applyAlignment="1">
      <alignment horizontal="left" vertical="center" indent="1" shrinkToFit="1"/>
    </xf>
    <xf numFmtId="0" fontId="11" fillId="4" borderId="14" xfId="0" applyFont="1" applyFill="1" applyBorder="1" applyAlignment="1">
      <alignment horizontal="center" vertical="center" shrinkToFit="1"/>
    </xf>
    <xf numFmtId="0" fontId="11" fillId="4" borderId="15" xfId="0" applyFont="1" applyFill="1" applyBorder="1" applyAlignment="1">
      <alignment horizontal="center" vertical="center" shrinkToFit="1"/>
    </xf>
    <xf numFmtId="0" fontId="11" fillId="4" borderId="18" xfId="0" applyFont="1" applyFill="1" applyBorder="1" applyAlignment="1">
      <alignment horizontal="center" vertical="center" shrinkToFit="1"/>
    </xf>
    <xf numFmtId="0" fontId="11" fillId="4" borderId="19" xfId="0" applyFont="1" applyFill="1" applyBorder="1" applyAlignment="1">
      <alignment horizontal="center" vertical="center" shrinkToFit="1"/>
    </xf>
    <xf numFmtId="0" fontId="11" fillId="4" borderId="0" xfId="0" applyFont="1" applyFill="1" applyAlignment="1">
      <alignment horizontal="center" vertical="center" shrinkToFit="1"/>
    </xf>
    <xf numFmtId="0" fontId="11" fillId="4" borderId="20" xfId="0" applyFont="1" applyFill="1" applyBorder="1" applyAlignment="1">
      <alignment horizontal="center" vertical="center" shrinkToFit="1"/>
    </xf>
    <xf numFmtId="0" fontId="11" fillId="4" borderId="25" xfId="0" applyFont="1" applyFill="1" applyBorder="1" applyAlignment="1">
      <alignment horizontal="center" vertical="center" shrinkToFit="1"/>
    </xf>
    <xf numFmtId="0" fontId="11" fillId="4" borderId="26" xfId="0" applyFont="1" applyFill="1" applyBorder="1" applyAlignment="1">
      <alignment horizontal="center" vertical="center" shrinkToFit="1"/>
    </xf>
    <xf numFmtId="0" fontId="11" fillId="4" borderId="29" xfId="0" applyFont="1" applyFill="1" applyBorder="1" applyAlignment="1">
      <alignment horizontal="center" vertical="center" shrinkToFit="1"/>
    </xf>
    <xf numFmtId="0" fontId="21" fillId="0" borderId="0" xfId="0" applyFont="1" applyAlignment="1">
      <alignment horizontal="left" vertical="center" wrapText="1"/>
    </xf>
    <xf numFmtId="0" fontId="18" fillId="0" borderId="0" xfId="0" applyFont="1" applyAlignment="1">
      <alignment horizontal="center" vertical="center" textRotation="255"/>
    </xf>
    <xf numFmtId="0" fontId="18" fillId="0" borderId="0" xfId="0" applyFont="1" applyAlignment="1">
      <alignment horizontal="center" vertical="center" shrinkToFit="1"/>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8" fillId="0" borderId="71" xfId="0" applyFont="1" applyBorder="1" applyAlignment="1">
      <alignment horizontal="left" vertical="center" indent="1" shrinkToFit="1"/>
    </xf>
    <xf numFmtId="0" fontId="8" fillId="0" borderId="42" xfId="0" applyFont="1" applyBorder="1" applyAlignment="1">
      <alignment horizontal="left" vertical="center" indent="1" shrinkToFit="1"/>
    </xf>
    <xf numFmtId="0" fontId="8" fillId="0" borderId="43" xfId="0" applyFont="1" applyBorder="1" applyAlignment="1">
      <alignment horizontal="left" vertical="center" indent="1" shrinkToFit="1"/>
    </xf>
    <xf numFmtId="0" fontId="4" fillId="0" borderId="26" xfId="0" applyFont="1" applyBorder="1" applyAlignment="1">
      <alignment horizontal="distributed" vertical="center" indent="1"/>
    </xf>
    <xf numFmtId="0" fontId="8" fillId="0" borderId="17" xfId="0" applyFont="1" applyBorder="1" applyAlignment="1">
      <alignment horizontal="left" vertical="center" wrapText="1"/>
    </xf>
    <xf numFmtId="0" fontId="8" fillId="0" borderId="15" xfId="0" applyFont="1" applyBorder="1" applyAlignment="1">
      <alignment horizontal="left" vertical="center" wrapText="1"/>
    </xf>
    <xf numFmtId="0" fontId="8" fillId="0" borderId="5" xfId="0" applyFont="1" applyBorder="1" applyAlignment="1">
      <alignment horizontal="left" vertical="center" wrapText="1"/>
    </xf>
    <xf numFmtId="0" fontId="8" fillId="0" borderId="0" xfId="0" applyFont="1" applyAlignment="1">
      <alignment horizontal="left" vertical="center" wrapText="1"/>
    </xf>
    <xf numFmtId="0" fontId="8" fillId="0" borderId="15" xfId="0" applyFont="1" applyBorder="1" applyAlignment="1">
      <alignment horizontal="left" vertical="top" wrapText="1"/>
    </xf>
    <xf numFmtId="0" fontId="8" fillId="0" borderId="16"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33" xfId="0" applyFont="1" applyBorder="1" applyAlignment="1">
      <alignment horizontal="left" vertical="center" indent="1" shrinkToFit="1"/>
    </xf>
    <xf numFmtId="0" fontId="8" fillId="0" borderId="32" xfId="0" applyFont="1" applyBorder="1" applyAlignment="1">
      <alignment horizontal="left" vertical="center" indent="1" shrinkToFit="1"/>
    </xf>
    <xf numFmtId="0" fontId="8" fillId="0" borderId="35" xfId="0" applyFont="1" applyBorder="1" applyAlignment="1">
      <alignment horizontal="left" vertical="center" indent="1" shrinkToFit="1"/>
    </xf>
    <xf numFmtId="0" fontId="4" fillId="0" borderId="0" xfId="0" applyFont="1" applyAlignment="1">
      <alignment horizontal="distributed" vertical="center" indent="1"/>
    </xf>
    <xf numFmtId="0" fontId="4" fillId="0" borderId="32" xfId="0" applyFont="1" applyBorder="1" applyAlignment="1">
      <alignment horizontal="distributed" vertical="center" indent="1"/>
    </xf>
    <xf numFmtId="0" fontId="5" fillId="0" borderId="1" xfId="0" applyFont="1" applyBorder="1" applyAlignment="1">
      <alignment horizontal="center" vertical="center" wrapText="1"/>
    </xf>
    <xf numFmtId="0" fontId="5" fillId="0" borderId="67" xfId="0" applyFont="1" applyBorder="1" applyAlignment="1">
      <alignment horizontal="center" vertical="center" wrapText="1"/>
    </xf>
    <xf numFmtId="0" fontId="8" fillId="0" borderId="64" xfId="0" applyFont="1" applyBorder="1" applyAlignment="1">
      <alignment horizontal="left" vertical="center" indent="1" shrinkToFit="1"/>
    </xf>
    <xf numFmtId="0" fontId="4" fillId="0" borderId="30" xfId="0" applyFont="1" applyBorder="1" applyAlignment="1">
      <alignment horizontal="distributed" vertical="center" indent="1"/>
    </xf>
    <xf numFmtId="0" fontId="5" fillId="2" borderId="47" xfId="0" applyFont="1" applyFill="1" applyBorder="1" applyAlignment="1">
      <alignment horizontal="center" vertical="center"/>
    </xf>
    <xf numFmtId="0" fontId="5" fillId="2" borderId="46" xfId="0" applyFont="1" applyFill="1" applyBorder="1" applyAlignment="1">
      <alignment horizontal="center" vertical="center"/>
    </xf>
    <xf numFmtId="0" fontId="5" fillId="2" borderId="65" xfId="0" applyFont="1" applyFill="1" applyBorder="1" applyAlignment="1">
      <alignment horizontal="center" vertical="center"/>
    </xf>
    <xf numFmtId="0" fontId="8" fillId="0" borderId="40" xfId="0" applyFont="1" applyBorder="1" applyAlignment="1">
      <alignment horizontal="left" vertical="center" indent="1" shrinkToFit="1"/>
    </xf>
    <xf numFmtId="0" fontId="5" fillId="0" borderId="73"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74" xfId="0" applyFont="1" applyBorder="1" applyAlignment="1">
      <alignment horizontal="center" vertical="center"/>
    </xf>
    <xf numFmtId="0" fontId="5" fillId="0" borderId="0" xfId="0" applyFont="1" applyAlignment="1">
      <alignment horizontal="center" vertical="center"/>
    </xf>
    <xf numFmtId="0" fontId="5" fillId="0" borderId="20" xfId="0" applyFont="1" applyBorder="1" applyAlignment="1">
      <alignment horizontal="center" vertical="center"/>
    </xf>
    <xf numFmtId="0" fontId="8" fillId="0" borderId="75" xfId="0" applyFont="1" applyBorder="1" applyAlignment="1">
      <alignment horizontal="left" vertical="center" indent="1" shrinkToFit="1"/>
    </xf>
    <xf numFmtId="0" fontId="8" fillId="0" borderId="34" xfId="0" applyFont="1" applyBorder="1" applyAlignment="1">
      <alignment horizontal="left" vertical="center" indent="1" shrinkToFit="1"/>
    </xf>
    <xf numFmtId="0" fontId="8" fillId="0" borderId="76" xfId="0" applyFont="1" applyBorder="1" applyAlignment="1">
      <alignment horizontal="left" vertical="center" indent="1" shrinkToFit="1"/>
    </xf>
    <xf numFmtId="0" fontId="5" fillId="0" borderId="28" xfId="0" applyFont="1" applyBorder="1" applyAlignment="1">
      <alignment horizontal="center" vertical="center"/>
    </xf>
    <xf numFmtId="0" fontId="5" fillId="0" borderId="26" xfId="0" applyFont="1" applyBorder="1" applyAlignment="1">
      <alignment horizontal="center" vertical="center"/>
    </xf>
    <xf numFmtId="0" fontId="5" fillId="0" borderId="29" xfId="0" applyFont="1" applyBorder="1" applyAlignment="1">
      <alignment horizontal="center"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24" fillId="2" borderId="47" xfId="0" applyFont="1" applyFill="1" applyBorder="1" applyAlignment="1">
      <alignment horizontal="center" vertical="center" shrinkToFit="1"/>
    </xf>
    <xf numFmtId="0" fontId="24" fillId="2" borderId="46" xfId="0" applyFont="1" applyFill="1" applyBorder="1" applyAlignment="1">
      <alignment horizontal="center" vertical="center" shrinkToFit="1"/>
    </xf>
    <xf numFmtId="0" fontId="24" fillId="2" borderId="65" xfId="0" applyFont="1" applyFill="1" applyBorder="1" applyAlignment="1">
      <alignment horizontal="center" vertical="center" shrinkToFit="1"/>
    </xf>
    <xf numFmtId="0" fontId="2" fillId="0" borderId="39" xfId="0" applyFont="1" applyBorder="1" applyAlignment="1">
      <alignment horizontal="center" vertical="center"/>
    </xf>
    <xf numFmtId="0" fontId="2" fillId="0" borderId="34" xfId="0" applyFont="1" applyBorder="1" applyAlignment="1">
      <alignment horizontal="center" vertical="center"/>
    </xf>
    <xf numFmtId="0" fontId="2" fillId="0" borderId="76" xfId="0" applyFont="1" applyBorder="1" applyAlignment="1">
      <alignment horizontal="center" vertical="center"/>
    </xf>
    <xf numFmtId="0" fontId="15" fillId="0" borderId="0" xfId="0" applyFont="1" applyAlignment="1">
      <alignment horizontal="center" vertical="center"/>
    </xf>
    <xf numFmtId="0" fontId="18" fillId="0" borderId="0" xfId="0" applyFont="1" applyAlignment="1">
      <alignment horizontal="center" vertical="center" textRotation="255" shrinkToFit="1"/>
    </xf>
    <xf numFmtId="0" fontId="6" fillId="0" borderId="0" xfId="0" applyFont="1" applyAlignment="1">
      <alignment horizontal="center" vertical="center"/>
    </xf>
    <xf numFmtId="0" fontId="7" fillId="0" borderId="0" xfId="0" applyFont="1" applyAlignment="1">
      <alignment horizontal="center" vertical="center" textRotation="255"/>
    </xf>
  </cellXfs>
  <cellStyles count="2">
    <cellStyle name="桁区切り" xfId="1" builtinId="6"/>
    <cellStyle name="標準" xfId="0" builtinId="0"/>
  </cellStyles>
  <dxfs count="23">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52</xdr:col>
      <xdr:colOff>38100</xdr:colOff>
      <xdr:row>12</xdr:row>
      <xdr:rowOff>114300</xdr:rowOff>
    </xdr:from>
    <xdr:to>
      <xdr:col>64</xdr:col>
      <xdr:colOff>180975</xdr:colOff>
      <xdr:row>17</xdr:row>
      <xdr:rowOff>0</xdr:rowOff>
    </xdr:to>
    <xdr:sp macro="" textlink="">
      <xdr:nvSpPr>
        <xdr:cNvPr id="2" name="四角形吹き出し 1">
          <a:extLst>
            <a:ext uri="{FF2B5EF4-FFF2-40B4-BE49-F238E27FC236}">
              <a16:creationId xmlns:a16="http://schemas.microsoft.com/office/drawing/2014/main" id="{00000000-0008-0000-0D00-000002000000}"/>
            </a:ext>
          </a:extLst>
        </xdr:cNvPr>
        <xdr:cNvSpPr/>
      </xdr:nvSpPr>
      <xdr:spPr>
        <a:xfrm>
          <a:off x="9151620" y="1973580"/>
          <a:ext cx="2337435" cy="838200"/>
        </a:xfrm>
        <a:prstGeom prst="wedgeRectCallout">
          <a:avLst>
            <a:gd name="adj1" fmla="val -22386"/>
            <a:gd name="adj2" fmla="val -103410"/>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BP151"/>
  <sheetViews>
    <sheetView tabSelected="1" view="pageBreakPreview" topLeftCell="A59" zoomScale="70" zoomScaleNormal="100" zoomScaleSheetLayoutView="70" workbookViewId="0">
      <selection activeCell="BU74" sqref="BU74"/>
    </sheetView>
  </sheetViews>
  <sheetFormatPr defaultColWidth="9" defaultRowHeight="13.2" x14ac:dyDescent="0.2"/>
  <cols>
    <col min="1" max="6" width="2.44140625" style="1" customWidth="1"/>
    <col min="7" max="70" width="2.6640625" style="1" customWidth="1"/>
    <col min="71" max="16384" width="9" style="1"/>
  </cols>
  <sheetData>
    <row r="1" spans="5:68" ht="12.75" customHeight="1" x14ac:dyDescent="0.2">
      <c r="E1" s="179"/>
      <c r="F1" s="421"/>
      <c r="G1" s="421"/>
      <c r="H1" s="421"/>
      <c r="I1" s="421"/>
      <c r="J1" s="421"/>
      <c r="K1" s="421"/>
      <c r="L1" s="421"/>
      <c r="M1" s="421"/>
      <c r="N1" s="421"/>
      <c r="O1" s="421"/>
      <c r="P1" s="421"/>
      <c r="Q1" s="421"/>
      <c r="R1" s="421"/>
      <c r="S1" s="421"/>
      <c r="T1" s="421"/>
      <c r="U1" s="179"/>
      <c r="V1" s="179"/>
      <c r="W1" s="179"/>
      <c r="X1" s="179"/>
      <c r="Y1" s="179"/>
      <c r="Z1" s="179"/>
      <c r="AA1" s="179"/>
      <c r="AB1" s="179"/>
      <c r="AC1" s="179"/>
      <c r="AD1" s="179"/>
      <c r="AE1" s="179"/>
      <c r="AF1" s="179"/>
      <c r="AG1" s="179"/>
      <c r="AH1" s="179"/>
      <c r="AI1" s="179"/>
      <c r="AJ1" s="179"/>
    </row>
    <row r="2" spans="5:68" ht="17.100000000000001" customHeight="1" x14ac:dyDescent="0.2">
      <c r="E2" s="422" t="s">
        <v>160</v>
      </c>
      <c r="F2" s="423"/>
      <c r="G2" s="423"/>
      <c r="H2" s="424"/>
      <c r="I2" s="213"/>
      <c r="J2" s="434" t="s">
        <v>85</v>
      </c>
      <c r="K2" s="425" t="s">
        <v>161</v>
      </c>
      <c r="L2" s="425"/>
      <c r="M2" s="425"/>
      <c r="N2" s="425"/>
      <c r="O2" s="425" t="s">
        <v>159</v>
      </c>
      <c r="P2" s="425"/>
      <c r="Q2" s="425"/>
      <c r="R2" s="425"/>
      <c r="S2" s="425" t="s">
        <v>158</v>
      </c>
      <c r="T2" s="425"/>
      <c r="U2" s="425"/>
      <c r="V2" s="425"/>
      <c r="W2" s="425" t="s">
        <v>157</v>
      </c>
      <c r="X2" s="425"/>
      <c r="Y2" s="425"/>
      <c r="Z2" s="425"/>
      <c r="AA2" s="425"/>
      <c r="AC2" s="422" t="s">
        <v>162</v>
      </c>
      <c r="AD2" s="423"/>
      <c r="AE2" s="423"/>
      <c r="AF2" s="424"/>
      <c r="AG2" s="425" t="s">
        <v>163</v>
      </c>
      <c r="AH2" s="425"/>
      <c r="AI2" s="425"/>
      <c r="AJ2" s="425"/>
      <c r="AL2" s="257" t="s">
        <v>0</v>
      </c>
      <c r="AM2" s="238"/>
      <c r="AN2" s="238"/>
      <c r="AO2" s="238"/>
      <c r="AP2" s="239"/>
      <c r="AQ2" s="403" t="s">
        <v>34</v>
      </c>
      <c r="AR2" s="404"/>
      <c r="AS2" s="404"/>
      <c r="AT2" s="404"/>
      <c r="AU2" s="404"/>
      <c r="AV2" s="404"/>
      <c r="AW2" s="404"/>
      <c r="AX2" s="404"/>
      <c r="AY2" s="405"/>
      <c r="BL2" s="127"/>
      <c r="BM2" s="127"/>
      <c r="BN2" s="127"/>
      <c r="BO2" s="127"/>
      <c r="BP2" s="127"/>
    </row>
    <row r="3" spans="5:68" ht="12" customHeight="1" x14ac:dyDescent="0.2">
      <c r="E3" s="435"/>
      <c r="F3" s="436"/>
      <c r="G3" s="436"/>
      <c r="H3" s="437"/>
      <c r="I3" s="213"/>
      <c r="J3" s="434"/>
      <c r="K3" s="426"/>
      <c r="L3" s="426"/>
      <c r="M3" s="426"/>
      <c r="N3" s="426"/>
      <c r="O3" s="426"/>
      <c r="P3" s="426"/>
      <c r="Q3" s="426"/>
      <c r="R3" s="426"/>
      <c r="S3" s="426"/>
      <c r="T3" s="426"/>
      <c r="U3" s="426"/>
      <c r="V3" s="426"/>
      <c r="W3" s="433"/>
      <c r="X3" s="433"/>
      <c r="Y3" s="433"/>
      <c r="Z3" s="433"/>
      <c r="AA3" s="433"/>
      <c r="AC3" s="426"/>
      <c r="AD3" s="426"/>
      <c r="AE3" s="426"/>
      <c r="AF3" s="426"/>
      <c r="AG3" s="426"/>
      <c r="AH3" s="426"/>
      <c r="AI3" s="426"/>
      <c r="AJ3" s="426"/>
      <c r="AL3" s="258"/>
      <c r="AM3" s="240"/>
      <c r="AN3" s="240"/>
      <c r="AO3" s="240"/>
      <c r="AP3" s="241"/>
      <c r="AQ3" s="406"/>
      <c r="AR3" s="407"/>
      <c r="AS3" s="407"/>
      <c r="AT3" s="407"/>
      <c r="AU3" s="407"/>
      <c r="AV3" s="407"/>
      <c r="AW3" s="407"/>
      <c r="AX3" s="407"/>
      <c r="AY3" s="408"/>
      <c r="BL3" s="126"/>
      <c r="BM3" s="126"/>
      <c r="BN3" s="127"/>
      <c r="BO3" s="127"/>
      <c r="BP3" s="127"/>
    </row>
    <row r="4" spans="5:68" ht="13.5" customHeight="1" x14ac:dyDescent="0.2">
      <c r="E4" s="438"/>
      <c r="F4" s="439"/>
      <c r="G4" s="439"/>
      <c r="H4" s="440"/>
      <c r="I4" s="213"/>
      <c r="J4" s="434"/>
      <c r="K4" s="426"/>
      <c r="L4" s="426"/>
      <c r="M4" s="426"/>
      <c r="N4" s="426"/>
      <c r="O4" s="426"/>
      <c r="P4" s="426"/>
      <c r="Q4" s="426"/>
      <c r="R4" s="426"/>
      <c r="S4" s="426"/>
      <c r="T4" s="426"/>
      <c r="U4" s="426"/>
      <c r="V4" s="426"/>
      <c r="W4" s="433"/>
      <c r="X4" s="433"/>
      <c r="Y4" s="433"/>
      <c r="Z4" s="433"/>
      <c r="AA4" s="433"/>
      <c r="AC4" s="426"/>
      <c r="AD4" s="426"/>
      <c r="AE4" s="426"/>
      <c r="AF4" s="426"/>
      <c r="AG4" s="426"/>
      <c r="AH4" s="426"/>
      <c r="AI4" s="426"/>
      <c r="AJ4" s="426"/>
      <c r="AK4" s="64"/>
      <c r="AL4" s="409" t="s">
        <v>133</v>
      </c>
      <c r="AM4" s="410"/>
      <c r="AN4" s="410"/>
      <c r="AO4" s="410"/>
      <c r="AP4" s="411"/>
      <c r="AQ4" s="415"/>
      <c r="AR4" s="416"/>
      <c r="AS4" s="416"/>
      <c r="AT4" s="416"/>
      <c r="AU4" s="416"/>
      <c r="AV4" s="416"/>
      <c r="AW4" s="416"/>
      <c r="AX4" s="416"/>
      <c r="AY4" s="417"/>
      <c r="BL4" s="126"/>
      <c r="BM4" s="126"/>
      <c r="BN4" s="127"/>
      <c r="BO4" s="127"/>
      <c r="BP4" s="127"/>
    </row>
    <row r="5" spans="5:68" ht="13.5" customHeight="1" x14ac:dyDescent="0.2">
      <c r="E5" s="438"/>
      <c r="F5" s="439"/>
      <c r="G5" s="439"/>
      <c r="H5" s="440"/>
      <c r="I5" s="213"/>
      <c r="J5" s="434"/>
      <c r="K5" s="426"/>
      <c r="L5" s="426"/>
      <c r="M5" s="426"/>
      <c r="N5" s="426"/>
      <c r="O5" s="426"/>
      <c r="P5" s="426"/>
      <c r="Q5" s="426"/>
      <c r="R5" s="426"/>
      <c r="S5" s="426"/>
      <c r="T5" s="426"/>
      <c r="U5" s="426"/>
      <c r="V5" s="426"/>
      <c r="W5" s="433"/>
      <c r="X5" s="433"/>
      <c r="Y5" s="433"/>
      <c r="Z5" s="433"/>
      <c r="AA5" s="433"/>
      <c r="AC5" s="426"/>
      <c r="AD5" s="426"/>
      <c r="AE5" s="426"/>
      <c r="AF5" s="426"/>
      <c r="AG5" s="426"/>
      <c r="AH5" s="426"/>
      <c r="AI5" s="426"/>
      <c r="AJ5" s="426"/>
      <c r="AK5" s="64"/>
      <c r="AL5" s="412"/>
      <c r="AM5" s="413"/>
      <c r="AN5" s="413"/>
      <c r="AO5" s="413"/>
      <c r="AP5" s="414"/>
      <c r="AQ5" s="418"/>
      <c r="AR5" s="419"/>
      <c r="AS5" s="419"/>
      <c r="AT5" s="419"/>
      <c r="AU5" s="419"/>
      <c r="AV5" s="419"/>
      <c r="AW5" s="419"/>
      <c r="AX5" s="419"/>
      <c r="AY5" s="420"/>
      <c r="BL5" s="126"/>
      <c r="BM5" s="126"/>
      <c r="BN5" s="127"/>
      <c r="BO5" s="127"/>
      <c r="BP5" s="127"/>
    </row>
    <row r="6" spans="5:68" ht="13.5" customHeight="1" x14ac:dyDescent="0.2">
      <c r="E6" s="438"/>
      <c r="F6" s="439"/>
      <c r="G6" s="439"/>
      <c r="H6" s="440"/>
      <c r="I6" s="213"/>
      <c r="J6" s="434"/>
      <c r="K6" s="426"/>
      <c r="L6" s="426"/>
      <c r="M6" s="426"/>
      <c r="N6" s="426"/>
      <c r="O6" s="426"/>
      <c r="P6" s="426"/>
      <c r="Q6" s="426"/>
      <c r="R6" s="426"/>
      <c r="S6" s="426"/>
      <c r="T6" s="426"/>
      <c r="U6" s="426"/>
      <c r="V6" s="426"/>
      <c r="W6" s="433"/>
      <c r="X6" s="433"/>
      <c r="Y6" s="433"/>
      <c r="Z6" s="433"/>
      <c r="AA6" s="433"/>
      <c r="AC6" s="426"/>
      <c r="AD6" s="426"/>
      <c r="AE6" s="426"/>
      <c r="AF6" s="426"/>
      <c r="AG6" s="426"/>
      <c r="AH6" s="426"/>
      <c r="AI6" s="426"/>
      <c r="AJ6" s="426"/>
      <c r="AK6" s="64"/>
      <c r="AL6" s="427" t="s">
        <v>87</v>
      </c>
      <c r="AM6" s="428"/>
      <c r="AN6" s="428"/>
      <c r="AO6" s="428"/>
      <c r="AP6" s="429"/>
      <c r="AQ6" s="415"/>
      <c r="AR6" s="416"/>
      <c r="AS6" s="416"/>
      <c r="AT6" s="416"/>
      <c r="AU6" s="416"/>
      <c r="AV6" s="416"/>
      <c r="AW6" s="416"/>
      <c r="AX6" s="416"/>
      <c r="AY6" s="417"/>
      <c r="BL6" s="126"/>
      <c r="BM6" s="126"/>
      <c r="BN6" s="127"/>
      <c r="BO6" s="127"/>
      <c r="BP6" s="127"/>
    </row>
    <row r="7" spans="5:68" ht="13.5" customHeight="1" x14ac:dyDescent="0.2">
      <c r="E7" s="441"/>
      <c r="F7" s="442"/>
      <c r="G7" s="442"/>
      <c r="H7" s="443"/>
      <c r="I7" s="213"/>
      <c r="J7" s="434"/>
      <c r="K7" s="426"/>
      <c r="L7" s="426"/>
      <c r="M7" s="426"/>
      <c r="N7" s="426"/>
      <c r="O7" s="426"/>
      <c r="P7" s="426"/>
      <c r="Q7" s="426"/>
      <c r="R7" s="426"/>
      <c r="S7" s="426"/>
      <c r="T7" s="426"/>
      <c r="U7" s="426"/>
      <c r="V7" s="426"/>
      <c r="W7" s="433"/>
      <c r="X7" s="433"/>
      <c r="Y7" s="433"/>
      <c r="Z7" s="433"/>
      <c r="AA7" s="433"/>
      <c r="AC7" s="426"/>
      <c r="AD7" s="426"/>
      <c r="AE7" s="426"/>
      <c r="AF7" s="426"/>
      <c r="AG7" s="426"/>
      <c r="AH7" s="426"/>
      <c r="AI7" s="426"/>
      <c r="AJ7" s="426"/>
      <c r="AK7" s="64"/>
      <c r="AL7" s="430"/>
      <c r="AM7" s="431"/>
      <c r="AN7" s="431"/>
      <c r="AO7" s="431"/>
      <c r="AP7" s="432"/>
      <c r="AQ7" s="418"/>
      <c r="AR7" s="419"/>
      <c r="AS7" s="419"/>
      <c r="AT7" s="419"/>
      <c r="AU7" s="419"/>
      <c r="AV7" s="419"/>
      <c r="AW7" s="419"/>
      <c r="AX7" s="419"/>
      <c r="AY7" s="420"/>
      <c r="BL7" s="126"/>
      <c r="BM7" s="126"/>
      <c r="BN7" s="127"/>
      <c r="BO7" s="127"/>
      <c r="BP7" s="127"/>
    </row>
    <row r="8" spans="5:68" ht="15" customHeight="1" x14ac:dyDescent="0.2">
      <c r="BL8" s="126"/>
      <c r="BM8" s="126"/>
      <c r="BN8" s="127"/>
      <c r="BO8" s="127"/>
      <c r="BP8" s="127"/>
    </row>
    <row r="9" spans="5:68" ht="15" customHeight="1" x14ac:dyDescent="0.2">
      <c r="E9" s="2"/>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4"/>
      <c r="BL9" s="126"/>
      <c r="BM9" s="126"/>
      <c r="BN9" s="127"/>
      <c r="BO9" s="127"/>
      <c r="BP9" s="127"/>
    </row>
    <row r="10" spans="5:68" ht="15" customHeight="1" x14ac:dyDescent="0.2">
      <c r="E10" s="5"/>
      <c r="F10" s="336" t="s">
        <v>1</v>
      </c>
      <c r="G10" s="336"/>
      <c r="H10" s="336"/>
      <c r="I10" s="336"/>
      <c r="J10" s="336"/>
      <c r="K10" s="336"/>
      <c r="L10" s="336"/>
      <c r="M10" s="336"/>
      <c r="N10" s="336"/>
      <c r="O10" s="336"/>
      <c r="P10" s="336"/>
      <c r="Q10" s="336"/>
      <c r="R10" s="336"/>
      <c r="S10" s="336"/>
      <c r="T10" s="336"/>
      <c r="U10" s="336"/>
      <c r="V10" s="336"/>
      <c r="W10" s="336"/>
      <c r="X10" s="336"/>
      <c r="Y10" s="336"/>
      <c r="Z10" s="336"/>
      <c r="AA10" s="336"/>
      <c r="AB10" s="336"/>
      <c r="AC10" s="336"/>
      <c r="AD10" s="336"/>
      <c r="AE10" s="336"/>
      <c r="AF10" s="336"/>
      <c r="AG10" s="29"/>
      <c r="AY10" s="6"/>
      <c r="BD10" s="36"/>
      <c r="BL10" s="126"/>
      <c r="BM10" s="126"/>
      <c r="BN10" s="127"/>
      <c r="BO10" s="127"/>
      <c r="BP10" s="127"/>
    </row>
    <row r="11" spans="5:68" ht="15" customHeight="1" thickBot="1" x14ac:dyDescent="0.25">
      <c r="E11" s="5"/>
      <c r="F11" s="336"/>
      <c r="G11" s="336"/>
      <c r="H11" s="336"/>
      <c r="I11" s="336"/>
      <c r="J11" s="336"/>
      <c r="K11" s="336"/>
      <c r="L11" s="336"/>
      <c r="M11" s="336"/>
      <c r="N11" s="336"/>
      <c r="O11" s="336"/>
      <c r="P11" s="336"/>
      <c r="Q11" s="336"/>
      <c r="R11" s="336"/>
      <c r="S11" s="336"/>
      <c r="T11" s="336"/>
      <c r="U11" s="336"/>
      <c r="V11" s="336"/>
      <c r="W11" s="336"/>
      <c r="X11" s="336"/>
      <c r="Y11" s="336"/>
      <c r="Z11" s="336"/>
      <c r="AA11" s="336"/>
      <c r="AB11" s="336"/>
      <c r="AC11" s="336"/>
      <c r="AD11" s="336"/>
      <c r="AE11" s="336"/>
      <c r="AF11" s="336"/>
      <c r="AG11" s="29"/>
      <c r="AN11" s="76"/>
      <c r="AO11" s="76"/>
      <c r="AP11" s="76"/>
      <c r="AQ11" s="76"/>
      <c r="AR11" s="76"/>
      <c r="AS11" s="76"/>
      <c r="AT11" s="76"/>
      <c r="AU11" s="76"/>
      <c r="AV11" s="76"/>
      <c r="AW11" s="76"/>
      <c r="AX11" s="76"/>
      <c r="AY11" s="90"/>
      <c r="BL11" s="126"/>
      <c r="BM11" s="126"/>
      <c r="BN11" s="127"/>
      <c r="BO11" s="127"/>
      <c r="BP11" s="127"/>
    </row>
    <row r="12" spans="5:68" ht="15" customHeight="1" x14ac:dyDescent="0.2">
      <c r="E12" s="5"/>
      <c r="AN12" s="338" t="s">
        <v>40</v>
      </c>
      <c r="AO12" s="339"/>
      <c r="AP12" s="339"/>
      <c r="AQ12" s="339"/>
      <c r="AR12" s="339"/>
      <c r="AS12" s="339"/>
      <c r="AT12" s="339"/>
      <c r="AU12" s="339"/>
      <c r="AV12" s="339"/>
      <c r="AW12" s="339"/>
      <c r="AX12" s="339"/>
      <c r="AY12" s="340"/>
      <c r="BL12" s="126"/>
      <c r="BM12" s="126"/>
      <c r="BN12" s="127"/>
      <c r="BO12" s="127"/>
      <c r="BP12" s="127"/>
    </row>
    <row r="13" spans="5:68" ht="15" customHeight="1" thickBot="1" x14ac:dyDescent="0.25">
      <c r="E13" s="5"/>
      <c r="F13" s="344" t="s">
        <v>86</v>
      </c>
      <c r="G13" s="344"/>
      <c r="H13" s="344"/>
      <c r="I13" s="344"/>
      <c r="J13" s="344"/>
      <c r="K13" s="344"/>
      <c r="L13" s="344"/>
      <c r="M13" s="344"/>
      <c r="N13" s="344"/>
      <c r="O13" s="344"/>
      <c r="P13" s="344"/>
      <c r="Q13" s="344"/>
      <c r="R13" s="344"/>
      <c r="S13" s="344"/>
      <c r="T13" s="344"/>
      <c r="U13" s="344"/>
      <c r="V13" s="344"/>
      <c r="W13" s="344"/>
      <c r="X13" s="344"/>
      <c r="Y13" s="344"/>
      <c r="Z13" s="70"/>
      <c r="AA13" s="69"/>
      <c r="AB13" s="69"/>
      <c r="AC13" s="69"/>
      <c r="AD13" s="69"/>
      <c r="AE13" s="69"/>
      <c r="AF13" s="69"/>
      <c r="AN13" s="341"/>
      <c r="AO13" s="342"/>
      <c r="AP13" s="342"/>
      <c r="AQ13" s="342"/>
      <c r="AR13" s="342"/>
      <c r="AS13" s="342"/>
      <c r="AT13" s="342"/>
      <c r="AU13" s="342"/>
      <c r="AV13" s="342"/>
      <c r="AW13" s="342"/>
      <c r="AX13" s="342"/>
      <c r="AY13" s="343"/>
      <c r="BL13" s="126"/>
      <c r="BM13" s="126"/>
      <c r="BN13" s="127"/>
      <c r="BO13" s="127"/>
      <c r="BP13" s="127"/>
    </row>
    <row r="14" spans="5:68" ht="15" customHeight="1" x14ac:dyDescent="0.2">
      <c r="E14" s="5"/>
      <c r="F14" s="344"/>
      <c r="G14" s="344"/>
      <c r="H14" s="344"/>
      <c r="I14" s="344"/>
      <c r="J14" s="344"/>
      <c r="K14" s="344"/>
      <c r="L14" s="344"/>
      <c r="M14" s="344"/>
      <c r="N14" s="344"/>
      <c r="O14" s="344"/>
      <c r="P14" s="344"/>
      <c r="Q14" s="344"/>
      <c r="R14" s="344"/>
      <c r="S14" s="344"/>
      <c r="T14" s="344"/>
      <c r="U14" s="344"/>
      <c r="V14" s="344"/>
      <c r="W14" s="344"/>
      <c r="X14" s="344"/>
      <c r="Y14" s="344"/>
      <c r="Z14" s="70"/>
      <c r="AA14" s="69"/>
      <c r="AB14" s="69"/>
      <c r="AC14" s="69"/>
      <c r="AD14" s="69"/>
      <c r="AE14" s="69"/>
      <c r="AF14" s="69"/>
      <c r="AY14" s="6"/>
      <c r="BL14" s="126"/>
      <c r="BM14" s="126"/>
      <c r="BN14" s="127"/>
      <c r="BO14" s="127"/>
      <c r="BP14" s="127"/>
    </row>
    <row r="15" spans="5:68" ht="15" customHeight="1" x14ac:dyDescent="0.2">
      <c r="E15" s="5"/>
      <c r="AY15" s="6"/>
      <c r="BL15" s="126"/>
      <c r="BM15" s="126"/>
      <c r="BN15" s="127"/>
      <c r="BO15" s="127"/>
      <c r="BP15" s="127"/>
    </row>
    <row r="16" spans="5:68" ht="15" customHeight="1" x14ac:dyDescent="0.2">
      <c r="E16" s="5"/>
      <c r="F16" s="337" t="s">
        <v>155</v>
      </c>
      <c r="G16" s="337"/>
      <c r="H16" s="337"/>
      <c r="I16" s="337"/>
      <c r="J16" s="337"/>
      <c r="K16" s="337"/>
      <c r="L16" s="337"/>
      <c r="M16" s="337"/>
      <c r="N16" s="337"/>
      <c r="O16" s="337"/>
      <c r="P16" s="337"/>
      <c r="Q16" s="337"/>
      <c r="R16" s="337"/>
      <c r="S16" s="337"/>
      <c r="T16" s="337"/>
      <c r="U16" s="337"/>
      <c r="V16" s="337"/>
      <c r="W16" s="337"/>
      <c r="X16" s="337"/>
      <c r="Y16" s="337"/>
      <c r="Z16" s="337"/>
      <c r="AA16" s="337"/>
      <c r="AB16" s="337"/>
      <c r="AC16" s="337"/>
      <c r="AD16" s="337"/>
      <c r="AE16" s="337"/>
      <c r="AF16" s="337"/>
      <c r="AG16" s="337"/>
      <c r="AH16" s="337"/>
      <c r="AI16" s="337"/>
      <c r="AJ16" s="337"/>
      <c r="AK16" s="337"/>
      <c r="AL16" s="337"/>
      <c r="AM16" s="337"/>
      <c r="AN16" s="337"/>
      <c r="AO16" s="337"/>
      <c r="AP16" s="337"/>
      <c r="AQ16" s="337"/>
      <c r="AR16" s="337"/>
      <c r="AS16" s="337"/>
      <c r="AT16" s="337"/>
      <c r="AU16" s="337"/>
      <c r="AV16" s="337"/>
      <c r="AW16" s="337"/>
      <c r="AX16" s="337"/>
      <c r="AY16" s="31"/>
      <c r="BL16" s="126"/>
      <c r="BM16" s="126"/>
      <c r="BN16" s="127"/>
      <c r="BO16" s="127"/>
      <c r="BP16" s="127"/>
    </row>
    <row r="17" spans="5:68" ht="15" customHeight="1" x14ac:dyDescent="0.2">
      <c r="E17" s="5"/>
      <c r="F17" s="337"/>
      <c r="G17" s="337"/>
      <c r="H17" s="337"/>
      <c r="I17" s="337"/>
      <c r="J17" s="337"/>
      <c r="K17" s="337"/>
      <c r="L17" s="337"/>
      <c r="M17" s="337"/>
      <c r="N17" s="337"/>
      <c r="O17" s="337"/>
      <c r="P17" s="337"/>
      <c r="Q17" s="337"/>
      <c r="R17" s="337"/>
      <c r="S17" s="337"/>
      <c r="T17" s="337"/>
      <c r="U17" s="337"/>
      <c r="V17" s="337"/>
      <c r="W17" s="337"/>
      <c r="X17" s="337"/>
      <c r="Y17" s="337"/>
      <c r="Z17" s="337"/>
      <c r="AA17" s="337"/>
      <c r="AB17" s="337"/>
      <c r="AC17" s="337"/>
      <c r="AD17" s="337"/>
      <c r="AE17" s="337"/>
      <c r="AF17" s="337"/>
      <c r="AG17" s="337"/>
      <c r="AH17" s="337"/>
      <c r="AI17" s="337"/>
      <c r="AJ17" s="337"/>
      <c r="AK17" s="337"/>
      <c r="AL17" s="337"/>
      <c r="AM17" s="337"/>
      <c r="AN17" s="337"/>
      <c r="AO17" s="337"/>
      <c r="AP17" s="337"/>
      <c r="AQ17" s="337"/>
      <c r="AR17" s="337"/>
      <c r="AS17" s="337"/>
      <c r="AT17" s="337"/>
      <c r="AU17" s="337"/>
      <c r="AV17" s="337"/>
      <c r="AW17" s="337"/>
      <c r="AX17" s="337"/>
      <c r="AY17" s="176"/>
      <c r="BL17" s="126"/>
      <c r="BM17" s="126"/>
      <c r="BN17" s="127"/>
      <c r="BO17" s="127"/>
      <c r="BP17" s="127"/>
    </row>
    <row r="18" spans="5:68" ht="15" customHeight="1" x14ac:dyDescent="0.2">
      <c r="E18" s="5"/>
      <c r="F18" s="337"/>
      <c r="G18" s="337"/>
      <c r="H18" s="337"/>
      <c r="I18" s="337"/>
      <c r="J18" s="337"/>
      <c r="K18" s="337"/>
      <c r="L18" s="337"/>
      <c r="M18" s="337"/>
      <c r="N18" s="337"/>
      <c r="O18" s="337"/>
      <c r="P18" s="337"/>
      <c r="Q18" s="337"/>
      <c r="R18" s="337"/>
      <c r="S18" s="337"/>
      <c r="T18" s="337"/>
      <c r="U18" s="337"/>
      <c r="V18" s="337"/>
      <c r="W18" s="337"/>
      <c r="X18" s="337"/>
      <c r="Y18" s="337"/>
      <c r="Z18" s="337"/>
      <c r="AA18" s="337"/>
      <c r="AB18" s="337"/>
      <c r="AC18" s="337"/>
      <c r="AD18" s="337"/>
      <c r="AE18" s="337"/>
      <c r="AF18" s="337"/>
      <c r="AG18" s="337"/>
      <c r="AH18" s="337"/>
      <c r="AI18" s="337"/>
      <c r="AJ18" s="337"/>
      <c r="AK18" s="337"/>
      <c r="AL18" s="337"/>
      <c r="AM18" s="337"/>
      <c r="AN18" s="337"/>
      <c r="AO18" s="337"/>
      <c r="AP18" s="337"/>
      <c r="AQ18" s="337"/>
      <c r="AR18" s="337"/>
      <c r="AS18" s="337"/>
      <c r="AT18" s="337"/>
      <c r="AU18" s="337"/>
      <c r="AV18" s="337"/>
      <c r="AW18" s="337"/>
      <c r="AX18" s="337"/>
      <c r="AY18" s="176"/>
      <c r="BL18" s="126"/>
      <c r="BM18" s="126"/>
      <c r="BN18" s="127"/>
      <c r="BO18" s="127"/>
      <c r="BP18" s="127"/>
    </row>
    <row r="19" spans="5:68" ht="15" customHeight="1" thickBot="1" x14ac:dyDescent="0.25">
      <c r="E19" s="5"/>
      <c r="AY19" s="32"/>
      <c r="BL19" s="126"/>
      <c r="BM19" s="126"/>
      <c r="BN19" s="127"/>
      <c r="BO19" s="127"/>
      <c r="BP19" s="127"/>
    </row>
    <row r="20" spans="5:68" ht="21.9" customHeight="1" x14ac:dyDescent="0.2">
      <c r="E20" s="391" t="s">
        <v>41</v>
      </c>
      <c r="F20" s="392"/>
      <c r="G20" s="392"/>
      <c r="H20" s="392"/>
      <c r="I20" s="392"/>
      <c r="J20" s="392"/>
      <c r="K20" s="393"/>
      <c r="L20" s="397" t="s">
        <v>11</v>
      </c>
      <c r="M20" s="398"/>
      <c r="N20" s="398"/>
      <c r="O20" s="398"/>
      <c r="P20" s="398"/>
      <c r="Q20" s="108" t="s">
        <v>64</v>
      </c>
      <c r="R20" s="8"/>
      <c r="S20" s="8"/>
      <c r="T20" s="8"/>
      <c r="U20" s="109" t="s">
        <v>65</v>
      </c>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9"/>
      <c r="BL20" s="126"/>
      <c r="BM20" s="126"/>
      <c r="BN20" s="127"/>
      <c r="BO20" s="127"/>
      <c r="BP20" s="127"/>
    </row>
    <row r="21" spans="5:68" ht="16.5" customHeight="1" x14ac:dyDescent="0.2">
      <c r="E21" s="394"/>
      <c r="F21" s="395"/>
      <c r="G21" s="395"/>
      <c r="H21" s="395"/>
      <c r="I21" s="395"/>
      <c r="J21" s="395"/>
      <c r="K21" s="396"/>
      <c r="L21" s="317"/>
      <c r="M21" s="318"/>
      <c r="N21" s="318"/>
      <c r="O21" s="318"/>
      <c r="P21" s="318"/>
      <c r="Q21" s="93"/>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7"/>
      <c r="BL21" s="126"/>
      <c r="BM21" s="126"/>
      <c r="BN21" s="127"/>
      <c r="BO21" s="127"/>
      <c r="BP21" s="127"/>
    </row>
    <row r="22" spans="5:68" ht="13.5" customHeight="1" x14ac:dyDescent="0.2">
      <c r="E22" s="394"/>
      <c r="F22" s="395"/>
      <c r="G22" s="395"/>
      <c r="H22" s="395"/>
      <c r="I22" s="395"/>
      <c r="J22" s="395"/>
      <c r="K22" s="396"/>
      <c r="L22" s="399" t="s">
        <v>62</v>
      </c>
      <c r="M22" s="400"/>
      <c r="N22" s="400"/>
      <c r="O22" s="400"/>
      <c r="P22" s="401"/>
      <c r="Q22" s="94"/>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20"/>
      <c r="BL22" s="126"/>
      <c r="BM22" s="126"/>
      <c r="BN22" s="127"/>
      <c r="BO22" s="127"/>
      <c r="BP22" s="127"/>
    </row>
    <row r="23" spans="5:68" ht="15" customHeight="1" x14ac:dyDescent="0.2">
      <c r="E23" s="394"/>
      <c r="F23" s="395"/>
      <c r="G23" s="395"/>
      <c r="H23" s="395"/>
      <c r="I23" s="395"/>
      <c r="J23" s="395"/>
      <c r="K23" s="396"/>
      <c r="L23" s="315" t="s">
        <v>16</v>
      </c>
      <c r="M23" s="316"/>
      <c r="N23" s="316"/>
      <c r="O23" s="316"/>
      <c r="P23" s="316"/>
      <c r="Q23" s="95"/>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316"/>
      <c r="AQ23" s="91"/>
      <c r="AR23" s="91"/>
      <c r="AS23" s="91"/>
      <c r="AT23" s="91"/>
      <c r="AU23" s="91"/>
      <c r="AV23" s="91"/>
      <c r="AW23" s="91"/>
      <c r="AX23" s="91"/>
      <c r="AY23" s="92"/>
      <c r="BL23" s="126"/>
      <c r="BM23" s="126"/>
      <c r="BN23" s="127"/>
      <c r="BO23" s="127"/>
      <c r="BP23" s="127"/>
    </row>
    <row r="24" spans="5:68" ht="15" customHeight="1" x14ac:dyDescent="0.2">
      <c r="E24" s="394"/>
      <c r="F24" s="395"/>
      <c r="G24" s="395"/>
      <c r="H24" s="395"/>
      <c r="I24" s="395"/>
      <c r="J24" s="395"/>
      <c r="K24" s="396"/>
      <c r="L24" s="402"/>
      <c r="M24" s="216"/>
      <c r="N24" s="216"/>
      <c r="O24" s="216"/>
      <c r="P24" s="216"/>
      <c r="Q24" s="96"/>
      <c r="AP24" s="216"/>
      <c r="AY24" s="10"/>
      <c r="BL24" s="126"/>
      <c r="BM24" s="126"/>
      <c r="BN24" s="127"/>
      <c r="BO24" s="127"/>
      <c r="BP24" s="127"/>
    </row>
    <row r="25" spans="5:68" ht="15" customHeight="1" x14ac:dyDescent="0.2">
      <c r="E25" s="394"/>
      <c r="F25" s="395"/>
      <c r="G25" s="395"/>
      <c r="H25" s="395"/>
      <c r="I25" s="395"/>
      <c r="J25" s="395"/>
      <c r="K25" s="396"/>
      <c r="L25" s="317"/>
      <c r="M25" s="318"/>
      <c r="N25" s="318"/>
      <c r="O25" s="318"/>
      <c r="P25" s="318"/>
      <c r="Q25" s="93"/>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318"/>
      <c r="AQ25" s="46"/>
      <c r="AR25" s="46"/>
      <c r="AS25" s="46"/>
      <c r="AT25" s="46"/>
      <c r="AU25" s="46"/>
      <c r="AV25" s="46"/>
      <c r="AW25" s="46"/>
      <c r="AX25" s="46"/>
      <c r="AY25" s="47"/>
      <c r="BL25" s="126"/>
      <c r="BM25" s="126"/>
      <c r="BN25" s="127"/>
      <c r="BO25" s="127"/>
      <c r="BP25" s="127"/>
    </row>
    <row r="26" spans="5:68" ht="21.9" customHeight="1" x14ac:dyDescent="0.2">
      <c r="E26" s="354"/>
      <c r="F26" s="355"/>
      <c r="G26" s="355"/>
      <c r="H26" s="355"/>
      <c r="I26" s="355"/>
      <c r="J26" s="355"/>
      <c r="K26" s="356"/>
      <c r="L26" s="444" t="s">
        <v>2</v>
      </c>
      <c r="M26" s="445"/>
      <c r="N26" s="445"/>
      <c r="O26" s="445"/>
      <c r="P26" s="446"/>
      <c r="Q26" s="97"/>
      <c r="R26" s="7"/>
      <c r="S26" s="7"/>
      <c r="T26" s="7"/>
      <c r="U26" s="7" t="s">
        <v>60</v>
      </c>
      <c r="V26" s="7"/>
      <c r="W26" s="7"/>
      <c r="X26" s="7"/>
      <c r="Y26" s="7"/>
      <c r="Z26" s="7" t="s">
        <v>61</v>
      </c>
      <c r="AA26" s="7"/>
      <c r="AB26" s="7"/>
      <c r="AC26" s="7"/>
      <c r="AD26" s="7"/>
      <c r="AE26" s="7"/>
      <c r="AF26" s="7"/>
      <c r="AG26" s="7"/>
      <c r="AH26" s="7"/>
      <c r="AI26" s="7"/>
      <c r="AJ26" s="7"/>
      <c r="AK26" s="7"/>
      <c r="AL26" s="7"/>
      <c r="AM26" s="7"/>
      <c r="AN26" s="7"/>
      <c r="AO26" s="7"/>
      <c r="AP26" s="7"/>
      <c r="AQ26" s="7"/>
      <c r="AR26" s="7"/>
      <c r="AS26" s="7"/>
      <c r="AT26" s="7"/>
      <c r="AU26" s="7"/>
      <c r="AV26" s="7"/>
      <c r="AW26" s="7"/>
      <c r="AX26" s="7"/>
      <c r="AY26" s="11"/>
      <c r="BL26" s="126"/>
      <c r="BM26" s="126"/>
      <c r="BN26" s="127"/>
      <c r="BO26" s="127"/>
      <c r="BP26" s="127"/>
    </row>
    <row r="27" spans="5:68" ht="17.100000000000001" customHeight="1" x14ac:dyDescent="0.2">
      <c r="E27" s="267" t="s">
        <v>4</v>
      </c>
      <c r="F27" s="268"/>
      <c r="G27" s="268"/>
      <c r="H27" s="268"/>
      <c r="I27" s="268"/>
      <c r="J27" s="268"/>
      <c r="K27" s="269"/>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3"/>
      <c r="AY27" s="12"/>
      <c r="BL27" s="126"/>
      <c r="BM27" s="126"/>
      <c r="BN27" s="127"/>
      <c r="BO27" s="127"/>
      <c r="BP27" s="127"/>
    </row>
    <row r="28" spans="5:68" ht="17.100000000000001" customHeight="1" x14ac:dyDescent="0.2">
      <c r="E28" s="354"/>
      <c r="F28" s="355"/>
      <c r="G28" s="355"/>
      <c r="H28" s="355"/>
      <c r="I28" s="355"/>
      <c r="J28" s="355"/>
      <c r="K28" s="356"/>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7"/>
      <c r="AY28" s="11"/>
      <c r="BL28" s="126"/>
      <c r="BM28" s="126"/>
      <c r="BN28" s="127"/>
      <c r="BO28" s="127"/>
      <c r="BP28" s="127"/>
    </row>
    <row r="29" spans="5:68" ht="17.100000000000001" customHeight="1" x14ac:dyDescent="0.2">
      <c r="E29" s="267" t="s">
        <v>5</v>
      </c>
      <c r="F29" s="268"/>
      <c r="G29" s="268"/>
      <c r="H29" s="268"/>
      <c r="I29" s="268"/>
      <c r="J29" s="268"/>
      <c r="K29" s="269"/>
      <c r="L29" s="476" t="s">
        <v>139</v>
      </c>
      <c r="M29" s="477"/>
      <c r="N29" s="477"/>
      <c r="O29" s="477"/>
      <c r="P29" s="477"/>
      <c r="Q29" s="477"/>
      <c r="R29" s="477"/>
      <c r="S29" s="477"/>
      <c r="T29" s="477"/>
      <c r="U29" s="204"/>
      <c r="V29" s="204"/>
      <c r="W29" s="204"/>
      <c r="X29" s="204"/>
      <c r="Y29" s="204" t="s">
        <v>140</v>
      </c>
      <c r="Z29" s="204"/>
      <c r="AA29" s="204"/>
      <c r="AB29" s="204"/>
      <c r="AC29" s="204"/>
      <c r="AD29" s="204"/>
      <c r="AE29" s="204"/>
      <c r="AF29" s="204"/>
      <c r="AG29" s="205"/>
      <c r="AH29" s="447" t="s">
        <v>138</v>
      </c>
      <c r="AI29" s="459"/>
      <c r="AJ29" s="460"/>
      <c r="AK29" s="460"/>
      <c r="AL29" s="461"/>
      <c r="AM29" s="388" t="s">
        <v>42</v>
      </c>
      <c r="AN29" s="450"/>
      <c r="AO29" s="451"/>
      <c r="AP29" s="451"/>
      <c r="AQ29" s="452"/>
      <c r="AR29" s="345" t="s">
        <v>33</v>
      </c>
      <c r="AS29" s="346"/>
      <c r="AT29" s="288" t="s">
        <v>43</v>
      </c>
      <c r="AU29" s="380"/>
      <c r="AV29" s="380"/>
      <c r="AW29" s="380"/>
      <c r="AX29" s="380"/>
      <c r="AY29" s="381"/>
      <c r="BL29" s="126"/>
      <c r="BM29" s="126"/>
      <c r="BN29" s="127"/>
      <c r="BO29" s="127"/>
      <c r="BP29" s="127"/>
    </row>
    <row r="30" spans="5:68" ht="17.100000000000001" customHeight="1" x14ac:dyDescent="0.2">
      <c r="E30" s="394"/>
      <c r="F30" s="395"/>
      <c r="G30" s="395"/>
      <c r="H30" s="395"/>
      <c r="I30" s="395"/>
      <c r="J30" s="395"/>
      <c r="K30" s="396"/>
      <c r="L30" s="478"/>
      <c r="M30" s="479"/>
      <c r="N30" s="479"/>
      <c r="O30" s="479"/>
      <c r="P30" s="479"/>
      <c r="Q30" s="479"/>
      <c r="R30" s="479"/>
      <c r="S30" s="479"/>
      <c r="T30" s="479"/>
      <c r="U30" s="206"/>
      <c r="V30" s="206"/>
      <c r="W30" s="206"/>
      <c r="X30" s="206"/>
      <c r="Y30" s="206" t="s">
        <v>141</v>
      </c>
      <c r="Z30" s="206"/>
      <c r="AA30" s="206"/>
      <c r="AB30" s="206"/>
      <c r="AC30" s="206"/>
      <c r="AD30" s="206"/>
      <c r="AE30" s="206"/>
      <c r="AF30" s="206"/>
      <c r="AG30" s="207"/>
      <c r="AH30" s="448"/>
      <c r="AI30" s="462"/>
      <c r="AJ30" s="463"/>
      <c r="AK30" s="463"/>
      <c r="AL30" s="464"/>
      <c r="AM30" s="389"/>
      <c r="AN30" s="453"/>
      <c r="AO30" s="454"/>
      <c r="AP30" s="454"/>
      <c r="AQ30" s="455"/>
      <c r="AR30" s="347"/>
      <c r="AS30" s="348"/>
      <c r="AT30" s="382"/>
      <c r="AU30" s="383"/>
      <c r="AV30" s="383"/>
      <c r="AW30" s="383"/>
      <c r="AX30" s="383"/>
      <c r="AY30" s="384"/>
      <c r="BL30" s="126"/>
      <c r="BM30" s="126"/>
      <c r="BN30" s="127"/>
      <c r="BO30" s="127"/>
      <c r="BP30" s="127"/>
    </row>
    <row r="31" spans="5:68" ht="17.100000000000001" customHeight="1" x14ac:dyDescent="0.2">
      <c r="E31" s="394"/>
      <c r="F31" s="395"/>
      <c r="G31" s="395"/>
      <c r="H31" s="395"/>
      <c r="I31" s="395"/>
      <c r="J31" s="395"/>
      <c r="K31" s="396"/>
      <c r="L31" s="472" t="s">
        <v>134</v>
      </c>
      <c r="M31" s="473"/>
      <c r="N31" s="468" t="s">
        <v>137</v>
      </c>
      <c r="O31" s="468"/>
      <c r="P31" s="468"/>
      <c r="Q31" s="468"/>
      <c r="R31" s="468"/>
      <c r="S31" s="468"/>
      <c r="T31" s="468"/>
      <c r="U31" s="468"/>
      <c r="V31" s="468"/>
      <c r="W31" s="468"/>
      <c r="X31" s="468"/>
      <c r="Y31" s="468"/>
      <c r="Z31" s="468"/>
      <c r="AA31" s="468"/>
      <c r="AB31" s="468"/>
      <c r="AC31" s="468"/>
      <c r="AD31" s="468"/>
      <c r="AE31" s="468"/>
      <c r="AF31" s="468"/>
      <c r="AG31" s="469"/>
      <c r="AH31" s="448"/>
      <c r="AI31" s="462"/>
      <c r="AJ31" s="463"/>
      <c r="AK31" s="463"/>
      <c r="AL31" s="464"/>
      <c r="AM31" s="389"/>
      <c r="AN31" s="453"/>
      <c r="AO31" s="454"/>
      <c r="AP31" s="454"/>
      <c r="AQ31" s="455"/>
      <c r="AR31" s="347"/>
      <c r="AS31" s="348"/>
      <c r="AT31" s="382"/>
      <c r="AU31" s="383"/>
      <c r="AV31" s="383"/>
      <c r="AW31" s="383"/>
      <c r="AX31" s="383"/>
      <c r="AY31" s="384"/>
      <c r="BL31" s="127"/>
      <c r="BM31" s="127"/>
      <c r="BN31" s="127"/>
      <c r="BO31" s="127"/>
      <c r="BP31" s="127"/>
    </row>
    <row r="32" spans="5:68" ht="17.100000000000001" customHeight="1" x14ac:dyDescent="0.2">
      <c r="E32" s="354"/>
      <c r="F32" s="355"/>
      <c r="G32" s="355"/>
      <c r="H32" s="355"/>
      <c r="I32" s="355"/>
      <c r="J32" s="355"/>
      <c r="K32" s="356"/>
      <c r="L32" s="474"/>
      <c r="M32" s="475"/>
      <c r="N32" s="470"/>
      <c r="O32" s="470"/>
      <c r="P32" s="470"/>
      <c r="Q32" s="470"/>
      <c r="R32" s="470"/>
      <c r="S32" s="470"/>
      <c r="T32" s="470"/>
      <c r="U32" s="470"/>
      <c r="V32" s="470"/>
      <c r="W32" s="470"/>
      <c r="X32" s="470"/>
      <c r="Y32" s="470"/>
      <c r="Z32" s="470"/>
      <c r="AA32" s="470"/>
      <c r="AB32" s="470"/>
      <c r="AC32" s="470"/>
      <c r="AD32" s="470"/>
      <c r="AE32" s="470"/>
      <c r="AF32" s="470"/>
      <c r="AG32" s="471"/>
      <c r="AH32" s="449"/>
      <c r="AI32" s="465"/>
      <c r="AJ32" s="466"/>
      <c r="AK32" s="466"/>
      <c r="AL32" s="467"/>
      <c r="AM32" s="390"/>
      <c r="AN32" s="456"/>
      <c r="AO32" s="457"/>
      <c r="AP32" s="457"/>
      <c r="AQ32" s="458"/>
      <c r="AR32" s="349"/>
      <c r="AS32" s="350"/>
      <c r="AT32" s="385"/>
      <c r="AU32" s="386"/>
      <c r="AV32" s="386"/>
      <c r="AW32" s="386"/>
      <c r="AX32" s="386"/>
      <c r="AY32" s="387"/>
      <c r="BL32" s="127"/>
      <c r="BM32" s="127"/>
      <c r="BN32" s="127"/>
      <c r="BO32" s="127"/>
      <c r="BP32" s="127"/>
    </row>
    <row r="33" spans="5:51" ht="17.100000000000001" customHeight="1" x14ac:dyDescent="0.2">
      <c r="E33" s="312" t="s">
        <v>6</v>
      </c>
      <c r="F33" s="313"/>
      <c r="G33" s="313"/>
      <c r="H33" s="313"/>
      <c r="I33" s="313"/>
      <c r="J33" s="313"/>
      <c r="K33" s="314"/>
      <c r="L33" s="368" t="s">
        <v>164</v>
      </c>
      <c r="M33" s="369"/>
      <c r="N33" s="369"/>
      <c r="O33" s="369"/>
      <c r="P33" s="369"/>
      <c r="Q33" s="369"/>
      <c r="R33" s="369"/>
      <c r="S33" s="369"/>
      <c r="T33" s="369"/>
      <c r="U33" s="369"/>
      <c r="V33" s="369"/>
      <c r="W33" s="369"/>
      <c r="X33" s="369"/>
      <c r="Y33" s="370"/>
      <c r="Z33" s="257" t="s">
        <v>7</v>
      </c>
      <c r="AA33" s="238"/>
      <c r="AB33" s="238"/>
      <c r="AC33" s="238"/>
      <c r="AD33" s="239"/>
      <c r="AE33" s="374" t="s">
        <v>146</v>
      </c>
      <c r="AF33" s="375"/>
      <c r="AG33" s="375"/>
      <c r="AH33" s="375"/>
      <c r="AI33" s="375"/>
      <c r="AJ33" s="375"/>
      <c r="AK33" s="375"/>
      <c r="AL33" s="375"/>
      <c r="AM33" s="375"/>
      <c r="AN33" s="375"/>
      <c r="AO33" s="375"/>
      <c r="AP33" s="375"/>
      <c r="AQ33" s="375"/>
      <c r="AR33" s="375"/>
      <c r="AS33" s="375"/>
      <c r="AT33" s="375"/>
      <c r="AU33" s="375"/>
      <c r="AV33" s="375"/>
      <c r="AW33" s="375"/>
      <c r="AX33" s="375"/>
      <c r="AY33" s="376"/>
    </row>
    <row r="34" spans="5:51" ht="17.100000000000001" customHeight="1" x14ac:dyDescent="0.2">
      <c r="E34" s="354" t="s">
        <v>44</v>
      </c>
      <c r="F34" s="355"/>
      <c r="G34" s="355"/>
      <c r="H34" s="355"/>
      <c r="I34" s="355"/>
      <c r="J34" s="355"/>
      <c r="K34" s="356"/>
      <c r="L34" s="371"/>
      <c r="M34" s="372"/>
      <c r="N34" s="372"/>
      <c r="O34" s="372"/>
      <c r="P34" s="372"/>
      <c r="Q34" s="372"/>
      <c r="R34" s="372"/>
      <c r="S34" s="372"/>
      <c r="T34" s="372"/>
      <c r="U34" s="372"/>
      <c r="V34" s="372"/>
      <c r="W34" s="372"/>
      <c r="X34" s="372"/>
      <c r="Y34" s="373"/>
      <c r="Z34" s="258"/>
      <c r="AA34" s="240"/>
      <c r="AB34" s="240"/>
      <c r="AC34" s="240"/>
      <c r="AD34" s="241"/>
      <c r="AE34" s="377"/>
      <c r="AF34" s="378"/>
      <c r="AG34" s="378"/>
      <c r="AH34" s="378"/>
      <c r="AI34" s="378"/>
      <c r="AJ34" s="378"/>
      <c r="AK34" s="378"/>
      <c r="AL34" s="378"/>
      <c r="AM34" s="378"/>
      <c r="AN34" s="378"/>
      <c r="AO34" s="378"/>
      <c r="AP34" s="378"/>
      <c r="AQ34" s="378"/>
      <c r="AR34" s="378"/>
      <c r="AS34" s="378"/>
      <c r="AT34" s="378"/>
      <c r="AU34" s="378"/>
      <c r="AV34" s="378"/>
      <c r="AW34" s="378"/>
      <c r="AX34" s="378"/>
      <c r="AY34" s="379"/>
    </row>
    <row r="35" spans="5:51" ht="17.100000000000001" customHeight="1" x14ac:dyDescent="0.2">
      <c r="E35" s="267" t="s">
        <v>35</v>
      </c>
      <c r="F35" s="268"/>
      <c r="G35" s="268"/>
      <c r="H35" s="268"/>
      <c r="I35" s="268"/>
      <c r="J35" s="268"/>
      <c r="K35" s="268"/>
      <c r="L35" s="268"/>
      <c r="M35" s="268"/>
      <c r="N35" s="268"/>
      <c r="O35" s="269"/>
      <c r="P35" s="357" t="s">
        <v>84</v>
      </c>
      <c r="Q35" s="358"/>
      <c r="R35" s="358"/>
      <c r="S35" s="358"/>
      <c r="T35" s="358"/>
      <c r="U35" s="358"/>
      <c r="V35" s="358"/>
      <c r="W35" s="358"/>
      <c r="X35" s="358"/>
      <c r="Y35" s="358"/>
      <c r="Z35" s="358"/>
      <c r="AA35" s="358"/>
      <c r="AB35" s="358"/>
      <c r="AC35" s="358"/>
      <c r="AD35" s="358"/>
      <c r="AE35" s="358"/>
      <c r="AF35" s="358"/>
      <c r="AG35" s="358"/>
      <c r="AH35" s="358"/>
      <c r="AI35" s="358"/>
      <c r="AJ35" s="358"/>
      <c r="AK35" s="358"/>
      <c r="AL35" s="358"/>
      <c r="AM35" s="358"/>
      <c r="AN35" s="358"/>
      <c r="AO35" s="358"/>
      <c r="AP35" s="358"/>
      <c r="AQ35" s="358"/>
      <c r="AR35" s="358"/>
      <c r="AS35" s="358"/>
      <c r="AT35" s="358"/>
      <c r="AU35" s="358"/>
      <c r="AV35" s="358"/>
      <c r="AW35" s="358"/>
      <c r="AX35" s="358"/>
      <c r="AY35" s="359"/>
    </row>
    <row r="36" spans="5:51" ht="17.100000000000001" customHeight="1" x14ac:dyDescent="0.2">
      <c r="E36" s="354"/>
      <c r="F36" s="355"/>
      <c r="G36" s="355"/>
      <c r="H36" s="355"/>
      <c r="I36" s="355"/>
      <c r="J36" s="355"/>
      <c r="K36" s="355"/>
      <c r="L36" s="355"/>
      <c r="M36" s="355"/>
      <c r="N36" s="355"/>
      <c r="O36" s="356"/>
      <c r="P36" s="360"/>
      <c r="Q36" s="361"/>
      <c r="R36" s="361"/>
      <c r="S36" s="361"/>
      <c r="T36" s="361"/>
      <c r="U36" s="361"/>
      <c r="V36" s="361"/>
      <c r="W36" s="361"/>
      <c r="X36" s="361"/>
      <c r="Y36" s="361"/>
      <c r="Z36" s="361"/>
      <c r="AA36" s="361"/>
      <c r="AB36" s="361"/>
      <c r="AC36" s="361"/>
      <c r="AD36" s="361"/>
      <c r="AE36" s="361"/>
      <c r="AF36" s="361"/>
      <c r="AG36" s="361"/>
      <c r="AH36" s="361"/>
      <c r="AI36" s="361"/>
      <c r="AJ36" s="361"/>
      <c r="AK36" s="361"/>
      <c r="AL36" s="361"/>
      <c r="AM36" s="361"/>
      <c r="AN36" s="361"/>
      <c r="AO36" s="361"/>
      <c r="AP36" s="361"/>
      <c r="AQ36" s="361"/>
      <c r="AR36" s="361"/>
      <c r="AS36" s="361"/>
      <c r="AT36" s="361"/>
      <c r="AU36" s="361"/>
      <c r="AV36" s="361"/>
      <c r="AW36" s="361"/>
      <c r="AX36" s="361"/>
      <c r="AY36" s="362"/>
    </row>
    <row r="37" spans="5:51" ht="16.5" customHeight="1" x14ac:dyDescent="0.2">
      <c r="E37" s="363" t="s">
        <v>36</v>
      </c>
      <c r="F37" s="301"/>
      <c r="G37" s="301"/>
      <c r="H37" s="301"/>
      <c r="I37" s="301"/>
      <c r="J37" s="301"/>
      <c r="K37" s="302"/>
      <c r="L37" s="257" t="s">
        <v>11</v>
      </c>
      <c r="M37" s="238"/>
      <c r="N37" s="238"/>
      <c r="O37" s="238"/>
      <c r="P37" s="238"/>
      <c r="Q37" s="110" t="s">
        <v>64</v>
      </c>
      <c r="R37" s="3"/>
      <c r="S37" s="3"/>
      <c r="T37" s="3"/>
      <c r="U37" s="49" t="s">
        <v>65</v>
      </c>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12"/>
    </row>
    <row r="38" spans="5:51" ht="17.25" customHeight="1" x14ac:dyDescent="0.2">
      <c r="E38" s="364"/>
      <c r="F38" s="365"/>
      <c r="G38" s="365"/>
      <c r="H38" s="365"/>
      <c r="I38" s="365"/>
      <c r="J38" s="365"/>
      <c r="K38" s="366"/>
      <c r="L38" s="317"/>
      <c r="M38" s="318"/>
      <c r="N38" s="318"/>
      <c r="O38" s="318"/>
      <c r="P38" s="318"/>
      <c r="Q38" s="93"/>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7"/>
    </row>
    <row r="39" spans="5:51" ht="17.100000000000001" customHeight="1" x14ac:dyDescent="0.2">
      <c r="E39" s="364"/>
      <c r="F39" s="365"/>
      <c r="G39" s="365"/>
      <c r="H39" s="365"/>
      <c r="I39" s="365"/>
      <c r="J39" s="365"/>
      <c r="K39" s="366"/>
      <c r="L39" s="315" t="s">
        <v>9</v>
      </c>
      <c r="M39" s="316"/>
      <c r="N39" s="316"/>
      <c r="O39" s="316"/>
      <c r="P39" s="316"/>
      <c r="Q39" s="95"/>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117"/>
      <c r="AQ39" s="91"/>
      <c r="AR39" s="91"/>
      <c r="AS39" s="91"/>
      <c r="AT39" s="91"/>
      <c r="AU39" s="91"/>
      <c r="AV39" s="91"/>
      <c r="AW39" s="91"/>
      <c r="AX39" s="91"/>
      <c r="AY39" s="92"/>
    </row>
    <row r="40" spans="5:51" ht="17.100000000000001" customHeight="1" x14ac:dyDescent="0.2">
      <c r="E40" s="367"/>
      <c r="F40" s="304"/>
      <c r="G40" s="304"/>
      <c r="H40" s="304"/>
      <c r="I40" s="304"/>
      <c r="J40" s="304"/>
      <c r="K40" s="305"/>
      <c r="L40" s="317"/>
      <c r="M40" s="318"/>
      <c r="N40" s="318"/>
      <c r="O40" s="318"/>
      <c r="P40" s="318"/>
      <c r="Q40" s="96"/>
      <c r="AP40" s="13"/>
      <c r="AY40" s="10"/>
    </row>
    <row r="41" spans="5:51" ht="17.100000000000001" customHeight="1" x14ac:dyDescent="0.2">
      <c r="E41" s="312" t="s">
        <v>8</v>
      </c>
      <c r="F41" s="313"/>
      <c r="G41" s="313"/>
      <c r="H41" s="313"/>
      <c r="I41" s="313"/>
      <c r="J41" s="313"/>
      <c r="K41" s="314"/>
      <c r="L41" s="315" t="s">
        <v>10</v>
      </c>
      <c r="M41" s="316"/>
      <c r="N41" s="316"/>
      <c r="O41" s="316"/>
      <c r="P41" s="316"/>
      <c r="Q41" s="96"/>
      <c r="AP41" s="216"/>
      <c r="AY41" s="10"/>
    </row>
    <row r="42" spans="5:51" ht="12" customHeight="1" x14ac:dyDescent="0.2">
      <c r="E42" s="351" t="s">
        <v>45</v>
      </c>
      <c r="F42" s="216"/>
      <c r="G42" s="216"/>
      <c r="H42" s="216"/>
      <c r="I42" s="216"/>
      <c r="J42" s="216"/>
      <c r="K42" s="352"/>
      <c r="L42" s="317"/>
      <c r="M42" s="318"/>
      <c r="N42" s="318"/>
      <c r="O42" s="318"/>
      <c r="P42" s="318"/>
      <c r="Q42" s="93"/>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318"/>
      <c r="AQ42" s="46"/>
      <c r="AR42" s="46"/>
      <c r="AS42" s="46"/>
      <c r="AT42" s="46"/>
      <c r="AU42" s="46"/>
      <c r="AV42" s="46"/>
      <c r="AW42" s="46"/>
      <c r="AX42" s="46"/>
      <c r="AY42" s="47"/>
    </row>
    <row r="43" spans="5:51" ht="21.9" customHeight="1" x14ac:dyDescent="0.2">
      <c r="E43" s="353"/>
      <c r="F43" s="240"/>
      <c r="G43" s="240"/>
      <c r="H43" s="240"/>
      <c r="I43" s="240"/>
      <c r="J43" s="240"/>
      <c r="K43" s="241"/>
      <c r="L43" s="258" t="s">
        <v>2</v>
      </c>
      <c r="M43" s="240"/>
      <c r="N43" s="240"/>
      <c r="O43" s="240"/>
      <c r="P43" s="240"/>
      <c r="Q43" s="97"/>
      <c r="U43" s="1" t="s">
        <v>60</v>
      </c>
      <c r="V43" s="7"/>
      <c r="W43" s="7"/>
      <c r="X43" s="7"/>
      <c r="Y43" s="7"/>
      <c r="Z43" s="1" t="s">
        <v>61</v>
      </c>
      <c r="AE43" s="7"/>
      <c r="AF43" s="7"/>
      <c r="AG43" s="7"/>
      <c r="AH43" s="7"/>
      <c r="AI43" s="7"/>
      <c r="AJ43" s="7"/>
      <c r="AK43" s="7"/>
      <c r="AL43" s="7"/>
      <c r="AM43" s="7"/>
      <c r="AN43" s="7"/>
      <c r="AO43" s="7"/>
      <c r="AP43" s="7"/>
      <c r="AQ43" s="7"/>
      <c r="AR43" s="7"/>
      <c r="AS43" s="7"/>
      <c r="AT43" s="7"/>
      <c r="AU43" s="7"/>
      <c r="AV43" s="7"/>
      <c r="AW43" s="7"/>
      <c r="AX43" s="7"/>
      <c r="AY43" s="11"/>
    </row>
    <row r="44" spans="5:51" ht="17.100000000000001" customHeight="1" x14ac:dyDescent="0.2">
      <c r="E44" s="267" t="s">
        <v>12</v>
      </c>
      <c r="F44" s="268"/>
      <c r="G44" s="268"/>
      <c r="H44" s="268"/>
      <c r="I44" s="268"/>
      <c r="J44" s="268"/>
      <c r="K44" s="268"/>
      <c r="L44" s="268"/>
      <c r="M44" s="268"/>
      <c r="N44" s="268"/>
      <c r="O44" s="269"/>
      <c r="P44" s="257" t="s">
        <v>46</v>
      </c>
      <c r="Q44" s="238"/>
      <c r="R44" s="238"/>
      <c r="S44" s="238"/>
      <c r="T44" s="238"/>
      <c r="U44" s="98"/>
      <c r="V44" s="3"/>
      <c r="W44" s="3"/>
      <c r="X44" s="3"/>
      <c r="Y44" s="3"/>
      <c r="Z44" s="3"/>
      <c r="AA44" s="3"/>
      <c r="AB44" s="3"/>
      <c r="AC44" s="3"/>
      <c r="AD44" s="3"/>
      <c r="AE44" s="3"/>
      <c r="AF44" s="3"/>
      <c r="AG44" s="238"/>
      <c r="AH44" s="49"/>
      <c r="AI44" s="103"/>
      <c r="AJ44" s="275" t="s">
        <v>14</v>
      </c>
      <c r="AK44" s="268"/>
      <c r="AL44" s="268"/>
      <c r="AM44" s="268"/>
      <c r="AN44" s="268"/>
      <c r="AO44" s="268"/>
      <c r="AP44" s="268"/>
      <c r="AQ44" s="269"/>
      <c r="AR44" s="3"/>
      <c r="AS44" s="3"/>
      <c r="AT44" s="3"/>
      <c r="AU44" s="3"/>
      <c r="AV44" s="3"/>
      <c r="AW44" s="3"/>
      <c r="AX44" s="3"/>
      <c r="AY44" s="12"/>
    </row>
    <row r="45" spans="5:51" ht="17.100000000000001" customHeight="1" thickBot="1" x14ac:dyDescent="0.25">
      <c r="E45" s="270"/>
      <c r="F45" s="271"/>
      <c r="G45" s="271"/>
      <c r="H45" s="271"/>
      <c r="I45" s="271"/>
      <c r="J45" s="271"/>
      <c r="K45" s="271"/>
      <c r="L45" s="271"/>
      <c r="M45" s="271"/>
      <c r="N45" s="271"/>
      <c r="O45" s="272"/>
      <c r="P45" s="273"/>
      <c r="Q45" s="274"/>
      <c r="R45" s="274"/>
      <c r="S45" s="274"/>
      <c r="T45" s="274"/>
      <c r="U45" s="99"/>
      <c r="V45" s="21"/>
      <c r="W45" s="21"/>
      <c r="X45" s="21"/>
      <c r="Y45" s="21"/>
      <c r="Z45" s="21"/>
      <c r="AA45" s="21"/>
      <c r="AB45" s="21"/>
      <c r="AC45" s="21"/>
      <c r="AD45" s="21"/>
      <c r="AE45" s="21"/>
      <c r="AF45" s="21"/>
      <c r="AG45" s="274"/>
      <c r="AH45" s="104"/>
      <c r="AI45" s="105"/>
      <c r="AJ45" s="276"/>
      <c r="AK45" s="271"/>
      <c r="AL45" s="271"/>
      <c r="AM45" s="271"/>
      <c r="AN45" s="271"/>
      <c r="AO45" s="271"/>
      <c r="AP45" s="271"/>
      <c r="AQ45" s="272"/>
      <c r="AR45" s="21"/>
      <c r="AS45" s="21"/>
      <c r="AT45" s="21"/>
      <c r="AU45" s="21"/>
      <c r="AV45" s="21"/>
      <c r="AW45" s="21"/>
      <c r="AX45" s="21"/>
      <c r="AY45" s="59"/>
    </row>
    <row r="46" spans="5:51" ht="17.100000000000001" customHeight="1" x14ac:dyDescent="0.2">
      <c r="E46" s="277" t="s">
        <v>59</v>
      </c>
      <c r="F46" s="278"/>
      <c r="G46" s="279"/>
      <c r="H46" s="184" t="s">
        <v>90</v>
      </c>
      <c r="I46" s="180"/>
      <c r="J46" s="180" t="s">
        <v>106</v>
      </c>
      <c r="K46" s="180" t="s">
        <v>107</v>
      </c>
      <c r="L46" s="180"/>
      <c r="M46" s="180"/>
      <c r="N46" s="180" t="s">
        <v>109</v>
      </c>
      <c r="O46" s="266" t="s">
        <v>108</v>
      </c>
      <c r="P46" s="266"/>
      <c r="Q46" s="266"/>
      <c r="R46" s="266"/>
      <c r="S46" s="266"/>
      <c r="T46" s="266"/>
      <c r="U46" s="266"/>
      <c r="V46" s="266"/>
      <c r="W46" s="266"/>
      <c r="X46" s="180" t="s">
        <v>109</v>
      </c>
      <c r="Y46" s="266" t="s">
        <v>110</v>
      </c>
      <c r="Z46" s="266"/>
      <c r="AA46" s="266"/>
      <c r="AB46" s="266"/>
      <c r="AC46" s="266"/>
      <c r="AD46" s="180" t="s">
        <v>109</v>
      </c>
      <c r="AE46" s="266" t="s">
        <v>111</v>
      </c>
      <c r="AF46" s="266"/>
      <c r="AG46" s="266"/>
      <c r="AH46" s="266"/>
      <c r="AI46" s="266"/>
      <c r="AJ46" s="266"/>
      <c r="AK46" s="180" t="s">
        <v>113</v>
      </c>
      <c r="AL46" s="266" t="s">
        <v>114</v>
      </c>
      <c r="AM46" s="266"/>
      <c r="AN46" s="266"/>
      <c r="AO46" s="266"/>
      <c r="AP46" s="266"/>
      <c r="AQ46" s="266"/>
      <c r="AR46" s="180" t="s">
        <v>113</v>
      </c>
      <c r="AS46" s="266" t="s">
        <v>112</v>
      </c>
      <c r="AT46" s="266"/>
      <c r="AU46" s="266"/>
      <c r="AV46" s="266"/>
      <c r="AW46" s="266"/>
      <c r="AX46" s="266"/>
      <c r="AY46" s="181"/>
    </row>
    <row r="47" spans="5:51" ht="17.100000000000001" customHeight="1" x14ac:dyDescent="0.2">
      <c r="E47" s="280"/>
      <c r="F47" s="281"/>
      <c r="G47" s="282"/>
      <c r="H47" s="182"/>
      <c r="I47" s="25"/>
      <c r="J47" s="286" t="s">
        <v>119</v>
      </c>
      <c r="K47" s="286"/>
      <c r="L47" s="286"/>
      <c r="M47" s="286"/>
      <c r="N47" s="25"/>
      <c r="O47" s="324" t="s">
        <v>165</v>
      </c>
      <c r="P47" s="324"/>
      <c r="Q47" s="324"/>
      <c r="R47" s="324"/>
      <c r="S47" s="324"/>
      <c r="T47" s="324"/>
      <c r="U47" s="324"/>
      <c r="V47" s="324"/>
      <c r="W47" s="324"/>
      <c r="X47" s="324"/>
      <c r="Y47" s="324"/>
      <c r="Z47" s="324"/>
      <c r="AA47" s="25"/>
      <c r="AB47" s="25"/>
      <c r="AC47" s="25"/>
      <c r="AD47" s="25"/>
      <c r="AE47" s="286" t="s">
        <v>116</v>
      </c>
      <c r="AF47" s="286"/>
      <c r="AG47" s="286"/>
      <c r="AH47" s="286"/>
      <c r="AI47" s="286"/>
      <c r="AJ47" s="286"/>
      <c r="AK47" s="25"/>
      <c r="AL47" s="286" t="s">
        <v>115</v>
      </c>
      <c r="AM47" s="286"/>
      <c r="AN47" s="286"/>
      <c r="AO47" s="286"/>
      <c r="AP47" s="286"/>
      <c r="AQ47" s="286"/>
      <c r="AR47" s="25"/>
      <c r="AS47" s="286" t="s">
        <v>131</v>
      </c>
      <c r="AT47" s="286"/>
      <c r="AU47" s="286"/>
      <c r="AV47" s="286"/>
      <c r="AW47" s="286"/>
      <c r="AX47" s="286"/>
      <c r="AY47" s="287"/>
    </row>
    <row r="48" spans="5:51" ht="8.1" customHeight="1" x14ac:dyDescent="0.2">
      <c r="E48" s="280"/>
      <c r="F48" s="281"/>
      <c r="G48" s="282"/>
      <c r="H48" s="182"/>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183"/>
    </row>
    <row r="49" spans="5:51" ht="17.100000000000001" customHeight="1" x14ac:dyDescent="0.2">
      <c r="E49" s="280"/>
      <c r="F49" s="281"/>
      <c r="G49" s="282"/>
      <c r="H49" s="185" t="s">
        <v>91</v>
      </c>
      <c r="I49" s="25"/>
      <c r="J49" s="25"/>
      <c r="K49" s="25"/>
      <c r="L49" s="25"/>
      <c r="M49" s="25"/>
      <c r="N49" s="25" t="s">
        <v>127</v>
      </c>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186" t="s">
        <v>92</v>
      </c>
      <c r="AO49" s="25"/>
      <c r="AP49" s="25"/>
      <c r="AQ49" s="25"/>
      <c r="AR49" s="25"/>
      <c r="AS49" s="25"/>
      <c r="AT49" s="25"/>
      <c r="AU49" s="25"/>
      <c r="AV49" s="25"/>
      <c r="AW49" s="25"/>
      <c r="AX49" s="25"/>
      <c r="AY49" s="183"/>
    </row>
    <row r="50" spans="5:51" ht="2.1" customHeight="1" x14ac:dyDescent="0.2">
      <c r="E50" s="280"/>
      <c r="F50" s="281"/>
      <c r="G50" s="282"/>
      <c r="H50" s="18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186"/>
      <c r="AO50" s="25"/>
      <c r="AP50" s="25"/>
      <c r="AQ50" s="25"/>
      <c r="AR50" s="25"/>
      <c r="AS50" s="25"/>
      <c r="AT50" s="25"/>
      <c r="AU50" s="25"/>
      <c r="AV50" s="25"/>
      <c r="AW50" s="25"/>
      <c r="AX50" s="25"/>
      <c r="AY50" s="183"/>
    </row>
    <row r="51" spans="5:51" ht="17.100000000000001" customHeight="1" x14ac:dyDescent="0.2">
      <c r="E51" s="280"/>
      <c r="F51" s="281"/>
      <c r="G51" s="282"/>
      <c r="H51" s="185" t="s">
        <v>117</v>
      </c>
      <c r="I51" s="25" t="s">
        <v>120</v>
      </c>
      <c r="J51" s="25"/>
      <c r="K51" s="25"/>
      <c r="L51" s="25"/>
      <c r="M51" s="25"/>
      <c r="N51" s="25"/>
      <c r="O51" s="25"/>
      <c r="P51" s="25" t="s">
        <v>60</v>
      </c>
      <c r="Q51" s="25"/>
      <c r="R51" s="25"/>
      <c r="S51" s="25"/>
      <c r="T51" s="25"/>
      <c r="U51" s="25"/>
      <c r="V51" s="25"/>
      <c r="W51" s="25"/>
      <c r="X51" s="25"/>
      <c r="Y51" s="25"/>
      <c r="Z51" s="25"/>
      <c r="AA51" s="25"/>
      <c r="AB51" s="25"/>
      <c r="AC51" s="25"/>
      <c r="AD51" s="25"/>
      <c r="AE51" s="25"/>
      <c r="AF51" s="25"/>
      <c r="AG51" s="25"/>
      <c r="AH51" s="25"/>
      <c r="AI51" s="25"/>
      <c r="AJ51" s="25"/>
      <c r="AK51" s="25" t="s">
        <v>118</v>
      </c>
      <c r="AL51" s="25"/>
      <c r="AM51" s="25" t="s">
        <v>122</v>
      </c>
      <c r="AN51" s="186"/>
      <c r="AO51" s="25"/>
      <c r="AP51" s="25"/>
      <c r="AQ51" s="25"/>
      <c r="AR51" s="25"/>
      <c r="AS51" s="25"/>
      <c r="AT51" s="25"/>
      <c r="AU51" s="25"/>
      <c r="AV51" s="25"/>
      <c r="AW51" s="25"/>
      <c r="AX51" s="25" t="s">
        <v>118</v>
      </c>
      <c r="AY51" s="183"/>
    </row>
    <row r="52" spans="5:51" ht="8.1" customHeight="1" x14ac:dyDescent="0.2">
      <c r="E52" s="280"/>
      <c r="F52" s="281"/>
      <c r="G52" s="282"/>
      <c r="H52" s="182"/>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183"/>
    </row>
    <row r="53" spans="5:51" ht="17.100000000000001" customHeight="1" x14ac:dyDescent="0.2">
      <c r="E53" s="283"/>
      <c r="F53" s="284"/>
      <c r="G53" s="285"/>
      <c r="H53" s="187" t="s">
        <v>93</v>
      </c>
      <c r="I53" s="120"/>
      <c r="J53" s="120"/>
      <c r="K53" s="120"/>
      <c r="L53" s="120" t="s">
        <v>121</v>
      </c>
      <c r="M53" s="191" t="s">
        <v>125</v>
      </c>
      <c r="N53" s="191"/>
      <c r="O53" s="191"/>
      <c r="P53" s="191"/>
      <c r="Q53" s="191"/>
      <c r="R53" s="191"/>
      <c r="S53" s="191"/>
      <c r="T53" s="191"/>
      <c r="U53" s="120"/>
      <c r="V53" s="120" t="s">
        <v>123</v>
      </c>
      <c r="W53" s="120" t="s">
        <v>124</v>
      </c>
      <c r="X53" s="120"/>
      <c r="Y53" s="120"/>
      <c r="Z53" s="120"/>
      <c r="AA53" s="120"/>
      <c r="AB53" s="120"/>
      <c r="AC53" s="120"/>
      <c r="AD53" s="120"/>
      <c r="AE53" s="120"/>
      <c r="AF53" s="120"/>
      <c r="AG53" s="120"/>
      <c r="AH53" s="120" t="s">
        <v>123</v>
      </c>
      <c r="AI53" s="120" t="s">
        <v>126</v>
      </c>
      <c r="AJ53" s="120"/>
      <c r="AK53" s="120"/>
      <c r="AL53" s="120"/>
      <c r="AM53" s="120"/>
      <c r="AN53" s="120"/>
      <c r="AO53" s="120"/>
      <c r="AP53" s="120"/>
      <c r="AQ53" s="120"/>
      <c r="AR53" s="120"/>
      <c r="AS53" s="120"/>
      <c r="AT53" s="120"/>
      <c r="AU53" s="120"/>
      <c r="AV53" s="120"/>
      <c r="AW53" s="120"/>
      <c r="AX53" s="120"/>
      <c r="AY53" s="121"/>
    </row>
    <row r="54" spans="5:51" ht="17.100000000000001" customHeight="1" x14ac:dyDescent="0.2">
      <c r="E54" s="325" t="s">
        <v>31</v>
      </c>
      <c r="F54" s="326"/>
      <c r="G54" s="327"/>
      <c r="H54" s="294" t="s">
        <v>136</v>
      </c>
      <c r="I54" s="295"/>
      <c r="J54" s="295"/>
      <c r="K54" s="295"/>
      <c r="L54" s="295"/>
      <c r="M54" s="295"/>
      <c r="N54" s="295"/>
      <c r="O54" s="296"/>
      <c r="P54" s="2"/>
      <c r="Q54" s="3"/>
      <c r="R54" s="3"/>
      <c r="S54" s="3"/>
      <c r="T54" s="3"/>
      <c r="U54" s="3"/>
      <c r="V54" s="3"/>
      <c r="W54" s="3"/>
      <c r="X54" s="3"/>
      <c r="Y54" s="49"/>
      <c r="Z54" s="238" t="s">
        <v>15</v>
      </c>
      <c r="AA54" s="239"/>
      <c r="AB54" s="217" t="s">
        <v>48</v>
      </c>
      <c r="AC54" s="218"/>
      <c r="AD54" s="218"/>
      <c r="AE54" s="218"/>
      <c r="AF54" s="218"/>
      <c r="AG54" s="218"/>
      <c r="AH54" s="218"/>
      <c r="AI54" s="218"/>
      <c r="AJ54" s="77"/>
      <c r="AK54" s="78"/>
      <c r="AL54" s="78"/>
      <c r="AM54" s="78"/>
      <c r="AN54" s="78"/>
      <c r="AO54" s="78"/>
      <c r="AP54" s="118"/>
      <c r="AQ54" s="118"/>
      <c r="AR54" s="78"/>
      <c r="AS54" s="78"/>
      <c r="AT54" s="118"/>
      <c r="AU54" s="118"/>
      <c r="AV54" s="78"/>
      <c r="AW54" s="78"/>
      <c r="AX54" s="118"/>
      <c r="AY54" s="119"/>
    </row>
    <row r="55" spans="5:51" ht="17.100000000000001" customHeight="1" x14ac:dyDescent="0.2">
      <c r="E55" s="328"/>
      <c r="F55" s="329"/>
      <c r="G55" s="330"/>
      <c r="H55" s="297"/>
      <c r="I55" s="298"/>
      <c r="J55" s="298"/>
      <c r="K55" s="298"/>
      <c r="L55" s="298"/>
      <c r="M55" s="298"/>
      <c r="N55" s="298"/>
      <c r="O55" s="299"/>
      <c r="P55" s="55"/>
      <c r="Q55" s="7"/>
      <c r="R55" s="7"/>
      <c r="S55" s="7"/>
      <c r="T55" s="7"/>
      <c r="U55" s="7"/>
      <c r="V55" s="7"/>
      <c r="W55" s="7"/>
      <c r="X55" s="7"/>
      <c r="Y55" s="60"/>
      <c r="Z55" s="240"/>
      <c r="AA55" s="241"/>
      <c r="AB55" s="334"/>
      <c r="AC55" s="335"/>
      <c r="AD55" s="335"/>
      <c r="AE55" s="335"/>
      <c r="AF55" s="335"/>
      <c r="AG55" s="335"/>
      <c r="AH55" s="335"/>
      <c r="AI55" s="335"/>
      <c r="AJ55" s="79"/>
      <c r="AK55" s="80"/>
      <c r="AL55" s="80"/>
      <c r="AM55" s="80"/>
      <c r="AN55" s="80"/>
      <c r="AO55" s="80"/>
      <c r="AP55" s="120"/>
      <c r="AQ55" s="120"/>
      <c r="AR55" s="80"/>
      <c r="AS55" s="80"/>
      <c r="AT55" s="120"/>
      <c r="AU55" s="120"/>
      <c r="AV55" s="80"/>
      <c r="AW55" s="80"/>
      <c r="AX55" s="120"/>
      <c r="AY55" s="121"/>
    </row>
    <row r="56" spans="5:51" ht="17.100000000000001" customHeight="1" x14ac:dyDescent="0.2">
      <c r="E56" s="328"/>
      <c r="F56" s="329"/>
      <c r="G56" s="330"/>
      <c r="H56" s="294" t="s">
        <v>102</v>
      </c>
      <c r="I56" s="295"/>
      <c r="J56" s="295"/>
      <c r="K56" s="295"/>
      <c r="L56" s="295"/>
      <c r="M56" s="295"/>
      <c r="N56" s="295"/>
      <c r="O56" s="296"/>
      <c r="P56" s="2"/>
      <c r="Q56" s="3"/>
      <c r="R56" s="3"/>
      <c r="S56" s="3"/>
      <c r="T56" s="3"/>
      <c r="U56" s="3"/>
      <c r="V56" s="3"/>
      <c r="W56" s="3"/>
      <c r="X56" s="3"/>
      <c r="Y56" s="71"/>
      <c r="Z56" s="238" t="s">
        <v>15</v>
      </c>
      <c r="AA56" s="239"/>
      <c r="AB56" s="288" t="s">
        <v>30</v>
      </c>
      <c r="AC56" s="289"/>
      <c r="AD56" s="289"/>
      <c r="AE56" s="289"/>
      <c r="AF56" s="289"/>
      <c r="AG56" s="289"/>
      <c r="AH56" s="289"/>
      <c r="AI56" s="290"/>
      <c r="AJ56" s="81"/>
      <c r="AK56" s="50"/>
      <c r="AL56" s="50"/>
      <c r="AM56" s="50"/>
      <c r="AN56" s="50"/>
      <c r="AO56" s="50"/>
      <c r="AP56" s="118"/>
      <c r="AQ56" s="118"/>
      <c r="AR56" s="50"/>
      <c r="AS56" s="50"/>
      <c r="AT56" s="118"/>
      <c r="AU56" s="118"/>
      <c r="AV56" s="50"/>
      <c r="AW56" s="50"/>
      <c r="AX56" s="122"/>
      <c r="AY56" s="123"/>
    </row>
    <row r="57" spans="5:51" ht="17.100000000000001" customHeight="1" x14ac:dyDescent="0.2">
      <c r="E57" s="328"/>
      <c r="F57" s="329"/>
      <c r="G57" s="330"/>
      <c r="H57" s="297"/>
      <c r="I57" s="298"/>
      <c r="J57" s="298"/>
      <c r="K57" s="298"/>
      <c r="L57" s="298"/>
      <c r="M57" s="298"/>
      <c r="N57" s="298"/>
      <c r="O57" s="299"/>
      <c r="P57" s="55"/>
      <c r="Q57" s="7"/>
      <c r="R57" s="7"/>
      <c r="S57" s="7"/>
      <c r="T57" s="7"/>
      <c r="U57" s="7"/>
      <c r="V57" s="7"/>
      <c r="W57" s="7"/>
      <c r="X57" s="7"/>
      <c r="Y57" s="72"/>
      <c r="Z57" s="240"/>
      <c r="AA57" s="241"/>
      <c r="AB57" s="291"/>
      <c r="AC57" s="292"/>
      <c r="AD57" s="292"/>
      <c r="AE57" s="292"/>
      <c r="AF57" s="292"/>
      <c r="AG57" s="292"/>
      <c r="AH57" s="292"/>
      <c r="AI57" s="293"/>
      <c r="AJ57" s="81"/>
      <c r="AK57" s="50"/>
      <c r="AL57" s="50"/>
      <c r="AM57" s="50"/>
      <c r="AN57" s="50"/>
      <c r="AO57" s="50"/>
      <c r="AP57" s="120"/>
      <c r="AQ57" s="120"/>
      <c r="AR57" s="83"/>
      <c r="AS57" s="83"/>
      <c r="AT57" s="120"/>
      <c r="AU57" s="120"/>
      <c r="AV57" s="83"/>
      <c r="AW57" s="83"/>
      <c r="AX57" s="124"/>
      <c r="AY57" s="125"/>
    </row>
    <row r="58" spans="5:51" ht="17.100000000000001" customHeight="1" x14ac:dyDescent="0.2">
      <c r="E58" s="328"/>
      <c r="F58" s="329"/>
      <c r="G58" s="330"/>
      <c r="H58" s="294" t="s">
        <v>94</v>
      </c>
      <c r="I58" s="295"/>
      <c r="J58" s="295"/>
      <c r="K58" s="295"/>
      <c r="L58" s="295"/>
      <c r="M58" s="295"/>
      <c r="N58" s="295"/>
      <c r="O58" s="296"/>
      <c r="P58" s="2"/>
      <c r="Q58" s="3"/>
      <c r="R58" s="3"/>
      <c r="S58" s="3"/>
      <c r="T58" s="3"/>
      <c r="U58" s="3"/>
      <c r="V58" s="3"/>
      <c r="W58" s="3"/>
      <c r="X58" s="3"/>
      <c r="Y58" s="71"/>
      <c r="Z58" s="238" t="s">
        <v>15</v>
      </c>
      <c r="AA58" s="239"/>
      <c r="AB58" s="288" t="s">
        <v>49</v>
      </c>
      <c r="AC58" s="289"/>
      <c r="AD58" s="289"/>
      <c r="AE58" s="289"/>
      <c r="AF58" s="289"/>
      <c r="AG58" s="289"/>
      <c r="AH58" s="289"/>
      <c r="AI58" s="290"/>
      <c r="AJ58" s="85"/>
      <c r="AK58" s="86"/>
      <c r="AL58" s="86"/>
      <c r="AM58" s="86"/>
      <c r="AN58" s="86"/>
      <c r="AO58" s="86"/>
      <c r="AP58" s="118"/>
      <c r="AQ58" s="118"/>
      <c r="AR58" s="50"/>
      <c r="AS58" s="50"/>
      <c r="AT58" s="118"/>
      <c r="AU58" s="118"/>
      <c r="AV58" s="50"/>
      <c r="AW58" s="50"/>
      <c r="AX58" s="122"/>
      <c r="AY58" s="123"/>
    </row>
    <row r="59" spans="5:51" ht="17.100000000000001" customHeight="1" x14ac:dyDescent="0.2">
      <c r="E59" s="328"/>
      <c r="F59" s="329"/>
      <c r="G59" s="330"/>
      <c r="H59" s="297"/>
      <c r="I59" s="298"/>
      <c r="J59" s="298"/>
      <c r="K59" s="298"/>
      <c r="L59" s="298"/>
      <c r="M59" s="298"/>
      <c r="N59" s="298"/>
      <c r="O59" s="299"/>
      <c r="P59" s="55"/>
      <c r="Q59" s="7"/>
      <c r="R59" s="7"/>
      <c r="S59" s="7"/>
      <c r="T59" s="7"/>
      <c r="U59" s="7"/>
      <c r="V59" s="7"/>
      <c r="W59" s="7"/>
      <c r="X59" s="7"/>
      <c r="Y59" s="72"/>
      <c r="Z59" s="240"/>
      <c r="AA59" s="241"/>
      <c r="AB59" s="291"/>
      <c r="AC59" s="292"/>
      <c r="AD59" s="292"/>
      <c r="AE59" s="292"/>
      <c r="AF59" s="292"/>
      <c r="AG59" s="292"/>
      <c r="AH59" s="292"/>
      <c r="AI59" s="293"/>
      <c r="AJ59" s="87"/>
      <c r="AK59" s="83"/>
      <c r="AL59" s="83"/>
      <c r="AM59" s="83"/>
      <c r="AN59" s="83"/>
      <c r="AO59" s="83"/>
      <c r="AP59" s="120"/>
      <c r="AQ59" s="120"/>
      <c r="AR59" s="83"/>
      <c r="AS59" s="83"/>
      <c r="AT59" s="120"/>
      <c r="AU59" s="120"/>
      <c r="AV59" s="83"/>
      <c r="AW59" s="83"/>
      <c r="AX59" s="124"/>
      <c r="AY59" s="125"/>
    </row>
    <row r="60" spans="5:51" ht="17.100000000000001" customHeight="1" x14ac:dyDescent="0.2">
      <c r="E60" s="328"/>
      <c r="F60" s="329"/>
      <c r="G60" s="330"/>
      <c r="H60" s="300" t="s">
        <v>95</v>
      </c>
      <c r="I60" s="301"/>
      <c r="J60" s="301"/>
      <c r="K60" s="301"/>
      <c r="L60" s="301"/>
      <c r="M60" s="301"/>
      <c r="N60" s="301"/>
      <c r="O60" s="302"/>
      <c r="P60" s="2"/>
      <c r="Q60" s="3"/>
      <c r="R60" s="3"/>
      <c r="S60" s="3"/>
      <c r="T60" s="3"/>
      <c r="U60" s="3"/>
      <c r="V60" s="3"/>
      <c r="W60" s="3"/>
      <c r="X60" s="3"/>
      <c r="Y60" s="71"/>
      <c r="Z60" s="238" t="s">
        <v>15</v>
      </c>
      <c r="AA60" s="239"/>
      <c r="AB60" s="288" t="s">
        <v>50</v>
      </c>
      <c r="AC60" s="289"/>
      <c r="AD60" s="289"/>
      <c r="AE60" s="289"/>
      <c r="AF60" s="289"/>
      <c r="AG60" s="289"/>
      <c r="AH60" s="289"/>
      <c r="AI60" s="290"/>
      <c r="AJ60" s="192" t="s">
        <v>103</v>
      </c>
      <c r="AK60" s="86"/>
      <c r="AL60" s="50"/>
      <c r="AM60" s="50"/>
      <c r="AN60" s="50"/>
      <c r="AO60" s="50"/>
      <c r="AP60" s="118"/>
      <c r="AQ60" s="189"/>
      <c r="AR60" s="127" t="s">
        <v>156</v>
      </c>
      <c r="AS60" s="50"/>
      <c r="AT60" s="118"/>
      <c r="AU60" s="118"/>
      <c r="AV60" s="86"/>
      <c r="AW60" s="50"/>
      <c r="AX60" s="122"/>
      <c r="AY60" s="123"/>
    </row>
    <row r="61" spans="5:51" ht="17.100000000000001" customHeight="1" x14ac:dyDescent="0.2">
      <c r="E61" s="328"/>
      <c r="F61" s="329"/>
      <c r="G61" s="330"/>
      <c r="H61" s="303"/>
      <c r="I61" s="304"/>
      <c r="J61" s="304"/>
      <c r="K61" s="304"/>
      <c r="L61" s="304"/>
      <c r="M61" s="304"/>
      <c r="N61" s="304"/>
      <c r="O61" s="305"/>
      <c r="P61" s="55"/>
      <c r="Q61" s="7"/>
      <c r="R61" s="7"/>
      <c r="S61" s="7"/>
      <c r="T61" s="7"/>
      <c r="U61" s="7"/>
      <c r="V61" s="7"/>
      <c r="W61" s="7"/>
      <c r="X61" s="7"/>
      <c r="Y61" s="72"/>
      <c r="Z61" s="240"/>
      <c r="AA61" s="241"/>
      <c r="AB61" s="291"/>
      <c r="AC61" s="292"/>
      <c r="AD61" s="292"/>
      <c r="AE61" s="292"/>
      <c r="AF61" s="292"/>
      <c r="AG61" s="292"/>
      <c r="AH61" s="292"/>
      <c r="AI61" s="293"/>
      <c r="AJ61" s="188" t="s">
        <v>104</v>
      </c>
      <c r="AK61" s="83"/>
      <c r="AL61" s="83"/>
      <c r="AM61" s="83"/>
      <c r="AN61" s="83"/>
      <c r="AO61" s="83"/>
      <c r="AP61" s="120"/>
      <c r="AQ61" s="190"/>
      <c r="AR61" s="124" t="s">
        <v>105</v>
      </c>
      <c r="AS61" s="83"/>
      <c r="AT61" s="120"/>
      <c r="AU61" s="120"/>
      <c r="AV61" s="83"/>
      <c r="AW61" s="83"/>
      <c r="AX61" s="124"/>
      <c r="AY61" s="125"/>
    </row>
    <row r="62" spans="5:51" ht="17.100000000000001" customHeight="1" x14ac:dyDescent="0.2">
      <c r="E62" s="328"/>
      <c r="F62" s="329"/>
      <c r="G62" s="330"/>
      <c r="H62" s="242"/>
      <c r="I62" s="243"/>
      <c r="J62" s="243"/>
      <c r="K62" s="243"/>
      <c r="L62" s="243"/>
      <c r="M62" s="243"/>
      <c r="N62" s="243"/>
      <c r="O62" s="244"/>
      <c r="P62" s="2"/>
      <c r="Q62" s="3"/>
      <c r="R62" s="3"/>
      <c r="S62" s="3"/>
      <c r="T62" s="3"/>
      <c r="U62" s="3"/>
      <c r="V62" s="3"/>
      <c r="W62" s="3"/>
      <c r="X62" s="3"/>
      <c r="Y62" s="49"/>
      <c r="Z62" s="238" t="s">
        <v>15</v>
      </c>
      <c r="AA62" s="239"/>
      <c r="AB62" s="217" t="s">
        <v>56</v>
      </c>
      <c r="AC62" s="218"/>
      <c r="AD62" s="218"/>
      <c r="AE62" s="218"/>
      <c r="AF62" s="218"/>
      <c r="AG62" s="218"/>
      <c r="AH62" s="218"/>
      <c r="AI62" s="219"/>
      <c r="AJ62" s="217" t="s">
        <v>57</v>
      </c>
      <c r="AK62" s="218"/>
      <c r="AL62" s="218"/>
      <c r="AM62" s="218"/>
      <c r="AN62" s="218"/>
      <c r="AO62" s="218"/>
      <c r="AP62" s="218"/>
      <c r="AQ62" s="219"/>
      <c r="AR62" s="217" t="s">
        <v>58</v>
      </c>
      <c r="AS62" s="218"/>
      <c r="AT62" s="218"/>
      <c r="AU62" s="218"/>
      <c r="AV62" s="218"/>
      <c r="AW62" s="218"/>
      <c r="AX62" s="218"/>
      <c r="AY62" s="219"/>
    </row>
    <row r="63" spans="5:51" ht="17.100000000000001" customHeight="1" x14ac:dyDescent="0.2">
      <c r="E63" s="328"/>
      <c r="F63" s="329"/>
      <c r="G63" s="330"/>
      <c r="H63" s="245"/>
      <c r="I63" s="246"/>
      <c r="J63" s="246"/>
      <c r="K63" s="246"/>
      <c r="L63" s="246"/>
      <c r="M63" s="246"/>
      <c r="N63" s="246"/>
      <c r="O63" s="247"/>
      <c r="P63" s="55"/>
      <c r="Q63" s="7"/>
      <c r="R63" s="7"/>
      <c r="S63" s="7"/>
      <c r="T63" s="7"/>
      <c r="U63" s="7"/>
      <c r="V63" s="7"/>
      <c r="W63" s="7"/>
      <c r="X63" s="7"/>
      <c r="Y63" s="60"/>
      <c r="Z63" s="240"/>
      <c r="AA63" s="241"/>
      <c r="AB63" s="129"/>
      <c r="AC63" s="118"/>
      <c r="AD63" s="118"/>
      <c r="AE63" s="118"/>
      <c r="AF63" s="118"/>
      <c r="AG63" s="118"/>
      <c r="AH63" s="118"/>
      <c r="AI63" s="119"/>
      <c r="AJ63" s="129"/>
      <c r="AK63" s="118"/>
      <c r="AL63" s="118"/>
      <c r="AM63" s="118"/>
      <c r="AN63" s="118"/>
      <c r="AO63" s="118"/>
      <c r="AP63" s="118"/>
      <c r="AQ63" s="119"/>
      <c r="AR63" s="129"/>
      <c r="AS63" s="118"/>
      <c r="AT63" s="118"/>
      <c r="AU63" s="118"/>
      <c r="AV63" s="118"/>
      <c r="AW63" s="118"/>
      <c r="AX63" s="118"/>
      <c r="AY63" s="119"/>
    </row>
    <row r="64" spans="5:51" ht="17.100000000000001" customHeight="1" thickBot="1" x14ac:dyDescent="0.25">
      <c r="E64" s="328"/>
      <c r="F64" s="329"/>
      <c r="G64" s="330"/>
      <c r="H64" s="306"/>
      <c r="I64" s="307"/>
      <c r="J64" s="307"/>
      <c r="K64" s="307"/>
      <c r="L64" s="307"/>
      <c r="M64" s="307"/>
      <c r="N64" s="307"/>
      <c r="O64" s="308"/>
      <c r="P64" s="2"/>
      <c r="Q64" s="3"/>
      <c r="R64" s="3"/>
      <c r="S64" s="3"/>
      <c r="T64" s="3"/>
      <c r="U64" s="3"/>
      <c r="V64" s="3"/>
      <c r="W64" s="3"/>
      <c r="X64" s="3"/>
      <c r="Z64" s="238" t="s">
        <v>15</v>
      </c>
      <c r="AA64" s="239"/>
      <c r="AB64" s="88"/>
      <c r="AC64" s="89"/>
      <c r="AD64" s="89"/>
      <c r="AE64" s="89"/>
      <c r="AF64" s="89"/>
      <c r="AG64" s="89"/>
      <c r="AH64" s="50"/>
      <c r="AI64" s="50"/>
      <c r="AJ64" s="81"/>
      <c r="AK64" s="50"/>
      <c r="AL64" s="50"/>
      <c r="AM64" s="50"/>
      <c r="AN64" s="50"/>
      <c r="AO64" s="50"/>
      <c r="AP64" s="50"/>
      <c r="AQ64" s="82"/>
      <c r="AR64" s="81"/>
      <c r="AS64" s="50"/>
      <c r="AT64" s="50"/>
      <c r="AU64" s="50"/>
      <c r="AV64" s="50"/>
      <c r="AW64" s="50"/>
      <c r="AX64" s="50"/>
      <c r="AY64" s="82"/>
    </row>
    <row r="65" spans="4:51" ht="17.100000000000001" customHeight="1" x14ac:dyDescent="0.2">
      <c r="E65" s="328"/>
      <c r="F65" s="329"/>
      <c r="G65" s="330"/>
      <c r="H65" s="309"/>
      <c r="I65" s="310"/>
      <c r="J65" s="310"/>
      <c r="K65" s="310"/>
      <c r="L65" s="310"/>
      <c r="M65" s="310"/>
      <c r="N65" s="310"/>
      <c r="O65" s="311"/>
      <c r="P65" s="55"/>
      <c r="Q65" s="7"/>
      <c r="R65" s="7"/>
      <c r="S65" s="7"/>
      <c r="T65" s="7"/>
      <c r="U65" s="7"/>
      <c r="V65" s="7"/>
      <c r="W65" s="7"/>
      <c r="X65" s="7"/>
      <c r="Y65" s="7"/>
      <c r="Z65" s="240"/>
      <c r="AA65" s="241"/>
      <c r="AB65" s="88"/>
      <c r="AC65" s="89"/>
      <c r="AD65" s="89"/>
      <c r="AE65" s="89"/>
      <c r="AF65" s="89"/>
      <c r="AG65" s="89"/>
      <c r="AH65" s="50"/>
      <c r="AI65" s="50"/>
      <c r="AJ65" s="81"/>
      <c r="AK65" s="50"/>
      <c r="AL65" s="50"/>
      <c r="AM65" s="50"/>
      <c r="AN65" s="50"/>
      <c r="AO65" s="50"/>
      <c r="AP65" s="50"/>
      <c r="AQ65" s="82"/>
      <c r="AR65" s="81"/>
      <c r="AS65" s="50"/>
      <c r="AT65" s="50"/>
      <c r="AU65" s="50"/>
      <c r="AV65" s="50"/>
      <c r="AW65" s="50"/>
      <c r="AX65" s="50"/>
      <c r="AY65" s="82"/>
    </row>
    <row r="66" spans="4:51" ht="17.100000000000001" customHeight="1" x14ac:dyDescent="0.2">
      <c r="E66" s="328"/>
      <c r="F66" s="329"/>
      <c r="G66" s="330"/>
      <c r="H66" s="242"/>
      <c r="I66" s="243"/>
      <c r="J66" s="243"/>
      <c r="K66" s="243"/>
      <c r="L66" s="243"/>
      <c r="M66" s="243"/>
      <c r="N66" s="243"/>
      <c r="O66" s="244"/>
      <c r="P66" s="2"/>
      <c r="Q66" s="3"/>
      <c r="R66" s="3"/>
      <c r="S66" s="3"/>
      <c r="T66" s="3"/>
      <c r="U66" s="3"/>
      <c r="V66" s="3"/>
      <c r="W66" s="3"/>
      <c r="X66" s="3"/>
      <c r="Z66" s="238" t="s">
        <v>15</v>
      </c>
      <c r="AA66" s="239"/>
      <c r="AB66" s="88"/>
      <c r="AC66" s="89"/>
      <c r="AD66" s="89"/>
      <c r="AE66" s="89"/>
      <c r="AF66" s="89"/>
      <c r="AG66" s="89"/>
      <c r="AH66" s="50"/>
      <c r="AI66" s="50"/>
      <c r="AJ66" s="81"/>
      <c r="AK66" s="50"/>
      <c r="AL66" s="50"/>
      <c r="AM66" s="50"/>
      <c r="AN66" s="50"/>
      <c r="AO66" s="50"/>
      <c r="AP66" s="50"/>
      <c r="AQ66" s="82"/>
      <c r="AR66" s="81"/>
      <c r="AS66" s="50"/>
      <c r="AT66" s="50"/>
      <c r="AU66" s="50"/>
      <c r="AV66" s="50"/>
      <c r="AW66" s="50"/>
      <c r="AX66" s="50"/>
      <c r="AY66" s="82"/>
    </row>
    <row r="67" spans="4:51" ht="17.100000000000001" customHeight="1" x14ac:dyDescent="0.2">
      <c r="E67" s="328"/>
      <c r="F67" s="329"/>
      <c r="G67" s="330"/>
      <c r="H67" s="245"/>
      <c r="I67" s="246"/>
      <c r="J67" s="246"/>
      <c r="K67" s="246"/>
      <c r="L67" s="246"/>
      <c r="M67" s="246"/>
      <c r="N67" s="246"/>
      <c r="O67" s="247"/>
      <c r="P67" s="55"/>
      <c r="Q67" s="7"/>
      <c r="R67" s="7"/>
      <c r="S67" s="7"/>
      <c r="T67" s="7"/>
      <c r="U67" s="7"/>
      <c r="V67" s="7"/>
      <c r="W67" s="7"/>
      <c r="X67" s="7"/>
      <c r="Y67" s="7"/>
      <c r="Z67" s="240"/>
      <c r="AA67" s="241"/>
      <c r="AB67" s="79"/>
      <c r="AC67" s="80"/>
      <c r="AD67" s="80"/>
      <c r="AE67" s="80"/>
      <c r="AF67" s="80"/>
      <c r="AG67" s="80"/>
      <c r="AH67" s="83"/>
      <c r="AI67" s="83"/>
      <c r="AJ67" s="87"/>
      <c r="AK67" s="83"/>
      <c r="AL67" s="83"/>
      <c r="AM67" s="83"/>
      <c r="AN67" s="83"/>
      <c r="AO67" s="83"/>
      <c r="AP67" s="83"/>
      <c r="AQ67" s="84"/>
      <c r="AR67" s="87"/>
      <c r="AS67" s="83"/>
      <c r="AT67" s="83"/>
      <c r="AU67" s="83"/>
      <c r="AV67" s="83"/>
      <c r="AW67" s="83"/>
      <c r="AX67" s="83"/>
      <c r="AY67" s="84"/>
    </row>
    <row r="68" spans="4:51" ht="17.100000000000001" customHeight="1" x14ac:dyDescent="0.2">
      <c r="E68" s="328"/>
      <c r="F68" s="329"/>
      <c r="G68" s="330"/>
      <c r="H68" s="242"/>
      <c r="I68" s="243"/>
      <c r="J68" s="243"/>
      <c r="K68" s="243"/>
      <c r="L68" s="243"/>
      <c r="M68" s="243"/>
      <c r="N68" s="243"/>
      <c r="O68" s="244"/>
      <c r="P68" s="2"/>
      <c r="Q68" s="3"/>
      <c r="R68" s="3"/>
      <c r="S68" s="3"/>
      <c r="T68" s="3"/>
      <c r="U68" s="3"/>
      <c r="V68" s="3"/>
      <c r="W68" s="3"/>
      <c r="X68" s="3"/>
      <c r="Y68" s="49"/>
      <c r="Z68" s="238" t="s">
        <v>15</v>
      </c>
      <c r="AA68" s="239"/>
      <c r="AB68" s="248" t="s">
        <v>55</v>
      </c>
      <c r="AC68" s="249"/>
      <c r="AD68" s="250"/>
      <c r="AE68" s="323" t="s">
        <v>96</v>
      </c>
      <c r="AF68" s="263" t="s">
        <v>135</v>
      </c>
      <c r="AG68" s="264"/>
      <c r="AH68" s="264"/>
      <c r="AI68" s="264"/>
      <c r="AJ68" s="264"/>
      <c r="AK68" s="265"/>
      <c r="AL68" s="262" t="s">
        <v>96</v>
      </c>
      <c r="AM68" s="263" t="s">
        <v>100</v>
      </c>
      <c r="AN68" s="264"/>
      <c r="AO68" s="264"/>
      <c r="AP68" s="264"/>
      <c r="AQ68" s="264"/>
      <c r="AR68" s="265"/>
      <c r="AS68" s="262" t="s">
        <v>96</v>
      </c>
      <c r="AT68" s="260" t="s">
        <v>99</v>
      </c>
      <c r="AU68" s="260"/>
      <c r="AV68" s="260"/>
      <c r="AW68" s="260"/>
      <c r="AX68" s="260"/>
      <c r="AY68" s="261"/>
    </row>
    <row r="69" spans="4:51" ht="17.100000000000001" customHeight="1" x14ac:dyDescent="0.2">
      <c r="E69" s="328"/>
      <c r="F69" s="329"/>
      <c r="G69" s="330"/>
      <c r="H69" s="245"/>
      <c r="I69" s="246"/>
      <c r="J69" s="246"/>
      <c r="K69" s="246"/>
      <c r="L69" s="246"/>
      <c r="M69" s="246"/>
      <c r="N69" s="246"/>
      <c r="O69" s="247"/>
      <c r="P69" s="55"/>
      <c r="Q69" s="7"/>
      <c r="R69" s="7"/>
      <c r="S69" s="7"/>
      <c r="T69" s="7"/>
      <c r="U69" s="7"/>
      <c r="V69" s="7"/>
      <c r="W69" s="7"/>
      <c r="X69" s="7"/>
      <c r="Y69" s="60"/>
      <c r="Z69" s="240"/>
      <c r="AA69" s="241"/>
      <c r="AB69" s="251"/>
      <c r="AC69" s="252"/>
      <c r="AD69" s="253"/>
      <c r="AE69" s="322"/>
      <c r="AF69" s="235"/>
      <c r="AG69" s="235"/>
      <c r="AH69" s="235"/>
      <c r="AI69" s="235"/>
      <c r="AJ69" s="235"/>
      <c r="AK69" s="236"/>
      <c r="AL69" s="231"/>
      <c r="AM69" s="235"/>
      <c r="AN69" s="235"/>
      <c r="AO69" s="235"/>
      <c r="AP69" s="235"/>
      <c r="AQ69" s="235"/>
      <c r="AR69" s="236"/>
      <c r="AS69" s="231"/>
      <c r="AT69" s="229"/>
      <c r="AU69" s="229"/>
      <c r="AV69" s="229"/>
      <c r="AW69" s="229"/>
      <c r="AX69" s="229"/>
      <c r="AY69" s="230"/>
    </row>
    <row r="70" spans="4:51" ht="17.100000000000001" customHeight="1" x14ac:dyDescent="0.2">
      <c r="E70" s="328"/>
      <c r="F70" s="329"/>
      <c r="G70" s="330"/>
      <c r="H70" s="242"/>
      <c r="I70" s="243"/>
      <c r="J70" s="243"/>
      <c r="K70" s="243"/>
      <c r="L70" s="243"/>
      <c r="M70" s="243"/>
      <c r="N70" s="243"/>
      <c r="O70" s="244"/>
      <c r="P70" s="2"/>
      <c r="Q70" s="3"/>
      <c r="R70" s="3"/>
      <c r="S70" s="3"/>
      <c r="T70" s="3"/>
      <c r="U70" s="3"/>
      <c r="V70" s="3"/>
      <c r="W70" s="3"/>
      <c r="X70" s="3"/>
      <c r="Z70" s="238" t="s">
        <v>15</v>
      </c>
      <c r="AA70" s="239"/>
      <c r="AB70" s="251"/>
      <c r="AC70" s="252"/>
      <c r="AD70" s="253"/>
      <c r="AE70" s="319" t="s">
        <v>96</v>
      </c>
      <c r="AF70" s="222" t="s">
        <v>98</v>
      </c>
      <c r="AG70" s="222"/>
      <c r="AH70" s="222"/>
      <c r="AI70" s="222"/>
      <c r="AJ70" s="222"/>
      <c r="AK70" s="223"/>
      <c r="AL70" s="220" t="s">
        <v>96</v>
      </c>
      <c r="AM70" s="232" t="s">
        <v>97</v>
      </c>
      <c r="AN70" s="233"/>
      <c r="AO70" s="233"/>
      <c r="AP70" s="233"/>
      <c r="AQ70" s="233"/>
      <c r="AR70" s="234"/>
      <c r="AS70" s="220" t="s">
        <v>96</v>
      </c>
      <c r="AT70" s="222" t="s">
        <v>101</v>
      </c>
      <c r="AU70" s="222"/>
      <c r="AV70" s="222"/>
      <c r="AW70" s="222"/>
      <c r="AX70" s="222"/>
      <c r="AY70" s="228"/>
    </row>
    <row r="71" spans="4:51" ht="17.100000000000001" customHeight="1" x14ac:dyDescent="0.2">
      <c r="E71" s="328"/>
      <c r="F71" s="329"/>
      <c r="G71" s="330"/>
      <c r="H71" s="245"/>
      <c r="I71" s="246"/>
      <c r="J71" s="246"/>
      <c r="K71" s="246"/>
      <c r="L71" s="246"/>
      <c r="M71" s="246"/>
      <c r="N71" s="246"/>
      <c r="O71" s="247"/>
      <c r="P71" s="55"/>
      <c r="Q71" s="7"/>
      <c r="R71" s="7"/>
      <c r="S71" s="7"/>
      <c r="T71" s="7"/>
      <c r="U71" s="7"/>
      <c r="V71" s="7"/>
      <c r="W71" s="7"/>
      <c r="X71" s="7"/>
      <c r="Y71" s="7"/>
      <c r="Z71" s="240"/>
      <c r="AA71" s="241"/>
      <c r="AB71" s="251"/>
      <c r="AC71" s="252"/>
      <c r="AD71" s="253"/>
      <c r="AE71" s="322"/>
      <c r="AF71" s="229"/>
      <c r="AG71" s="229"/>
      <c r="AH71" s="229"/>
      <c r="AI71" s="229"/>
      <c r="AJ71" s="229"/>
      <c r="AK71" s="321"/>
      <c r="AL71" s="231"/>
      <c r="AM71" s="235"/>
      <c r="AN71" s="235"/>
      <c r="AO71" s="235"/>
      <c r="AP71" s="235"/>
      <c r="AQ71" s="235"/>
      <c r="AR71" s="236"/>
      <c r="AS71" s="231"/>
      <c r="AT71" s="229"/>
      <c r="AU71" s="229"/>
      <c r="AV71" s="229"/>
      <c r="AW71" s="229"/>
      <c r="AX71" s="229"/>
      <c r="AY71" s="230"/>
    </row>
    <row r="72" spans="4:51" ht="17.100000000000001" customHeight="1" x14ac:dyDescent="0.2">
      <c r="E72" s="328"/>
      <c r="F72" s="329"/>
      <c r="G72" s="330"/>
      <c r="H72" s="257" t="s">
        <v>32</v>
      </c>
      <c r="I72" s="238"/>
      <c r="J72" s="238"/>
      <c r="K72" s="238"/>
      <c r="L72" s="238"/>
      <c r="M72" s="238"/>
      <c r="N72" s="238"/>
      <c r="O72" s="239"/>
      <c r="P72" s="2"/>
      <c r="Q72" s="3"/>
      <c r="R72" s="3"/>
      <c r="S72" s="3"/>
      <c r="T72" s="3"/>
      <c r="U72" s="3"/>
      <c r="V72" s="3"/>
      <c r="W72" s="3"/>
      <c r="X72" s="3"/>
      <c r="Z72" s="238" t="s">
        <v>15</v>
      </c>
      <c r="AA72" s="239"/>
      <c r="AB72" s="251"/>
      <c r="AC72" s="252"/>
      <c r="AD72" s="253"/>
      <c r="AE72" s="319" t="s">
        <v>96</v>
      </c>
      <c r="AF72" s="222"/>
      <c r="AG72" s="222"/>
      <c r="AH72" s="222"/>
      <c r="AI72" s="222"/>
      <c r="AJ72" s="222"/>
      <c r="AK72" s="222"/>
      <c r="AL72" s="220" t="s">
        <v>96</v>
      </c>
      <c r="AM72" s="222"/>
      <c r="AN72" s="222"/>
      <c r="AO72" s="222"/>
      <c r="AP72" s="222"/>
      <c r="AQ72" s="222"/>
      <c r="AR72" s="223"/>
      <c r="AS72" s="226" t="s">
        <v>96</v>
      </c>
      <c r="AT72" s="222"/>
      <c r="AU72" s="222"/>
      <c r="AV72" s="222"/>
      <c r="AW72" s="222"/>
      <c r="AX72" s="222"/>
      <c r="AY72" s="228"/>
    </row>
    <row r="73" spans="4:51" ht="17.100000000000001" customHeight="1" x14ac:dyDescent="0.2">
      <c r="E73" s="331"/>
      <c r="F73" s="332"/>
      <c r="G73" s="333"/>
      <c r="H73" s="258"/>
      <c r="I73" s="240"/>
      <c r="J73" s="240"/>
      <c r="K73" s="240"/>
      <c r="L73" s="240"/>
      <c r="M73" s="240"/>
      <c r="N73" s="240"/>
      <c r="O73" s="241"/>
      <c r="P73" s="55"/>
      <c r="Q73" s="7"/>
      <c r="R73" s="7"/>
      <c r="S73" s="7"/>
      <c r="T73" s="7"/>
      <c r="U73" s="7"/>
      <c r="V73" s="7"/>
      <c r="W73" s="7"/>
      <c r="X73" s="7"/>
      <c r="Y73" s="7"/>
      <c r="Z73" s="240"/>
      <c r="AA73" s="241"/>
      <c r="AB73" s="254"/>
      <c r="AC73" s="255"/>
      <c r="AD73" s="256"/>
      <c r="AE73" s="320"/>
      <c r="AF73" s="224"/>
      <c r="AG73" s="224"/>
      <c r="AH73" s="224"/>
      <c r="AI73" s="224"/>
      <c r="AJ73" s="224"/>
      <c r="AK73" s="224"/>
      <c r="AL73" s="221"/>
      <c r="AM73" s="224"/>
      <c r="AN73" s="224"/>
      <c r="AO73" s="224"/>
      <c r="AP73" s="224"/>
      <c r="AQ73" s="224"/>
      <c r="AR73" s="225"/>
      <c r="AS73" s="227"/>
      <c r="AT73" s="224"/>
      <c r="AU73" s="224"/>
      <c r="AV73" s="224"/>
      <c r="AW73" s="224"/>
      <c r="AX73" s="224"/>
      <c r="AY73" s="259"/>
    </row>
    <row r="74" spans="4:51" ht="16.8" customHeight="1" x14ac:dyDescent="0.2">
      <c r="AK74" s="23" t="s">
        <v>26</v>
      </c>
    </row>
    <row r="75" spans="4:51" ht="15" customHeight="1" thickBot="1" x14ac:dyDescent="0.25">
      <c r="E75" s="480"/>
      <c r="F75" s="480"/>
      <c r="G75" s="480"/>
      <c r="H75" s="480"/>
      <c r="I75" s="480"/>
      <c r="J75" s="480"/>
      <c r="K75" s="480"/>
      <c r="L75" s="480"/>
      <c r="M75" s="480"/>
      <c r="N75" s="480"/>
      <c r="O75" s="480"/>
      <c r="P75" s="480"/>
      <c r="Q75" s="480"/>
      <c r="R75" s="480"/>
      <c r="S75" s="480"/>
      <c r="T75" s="480"/>
    </row>
    <row r="76" spans="4:51" ht="15" customHeight="1" x14ac:dyDescent="0.2">
      <c r="D76" s="16"/>
      <c r="E76" s="210"/>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9"/>
    </row>
    <row r="77" spans="4:51" ht="15" customHeight="1" x14ac:dyDescent="0.2">
      <c r="D77" s="17"/>
      <c r="E77" s="286" t="s">
        <v>27</v>
      </c>
      <c r="F77" s="286"/>
      <c r="G77" s="286"/>
      <c r="H77" s="286"/>
      <c r="I77" s="286"/>
      <c r="J77" s="286"/>
      <c r="K77" s="286"/>
      <c r="L77" s="286"/>
      <c r="M77" s="286"/>
      <c r="N77" s="286"/>
      <c r="O77" s="286"/>
      <c r="P77" s="286"/>
      <c r="Q77" s="286"/>
      <c r="R77" s="286"/>
      <c r="S77" s="286"/>
      <c r="T77" s="286"/>
      <c r="U77" s="286"/>
      <c r="V77" s="286"/>
      <c r="W77" s="286"/>
      <c r="X77" s="286"/>
      <c r="Y77" s="286"/>
      <c r="Z77" s="286"/>
      <c r="AA77" s="286"/>
      <c r="AB77" s="286"/>
      <c r="AC77" s="286"/>
      <c r="AD77" s="286"/>
      <c r="AE77" s="286"/>
      <c r="AF77" s="286"/>
      <c r="AG77" s="286"/>
      <c r="AH77" s="286"/>
      <c r="AI77" s="286"/>
      <c r="AJ77" s="286"/>
      <c r="AK77" s="286"/>
      <c r="AL77" s="286"/>
      <c r="AM77" s="286"/>
      <c r="AN77" s="286"/>
      <c r="AO77" s="286"/>
      <c r="AP77" s="286"/>
      <c r="AQ77" s="286"/>
      <c r="AR77" s="286"/>
      <c r="AS77" s="286"/>
      <c r="AT77" s="10"/>
    </row>
    <row r="78" spans="4:51" ht="15" customHeight="1" x14ac:dyDescent="0.2">
      <c r="D78" s="17"/>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10"/>
    </row>
    <row r="79" spans="4:51" ht="15" customHeight="1" x14ac:dyDescent="0.2">
      <c r="D79" s="17"/>
      <c r="E79" s="211" t="s">
        <v>167</v>
      </c>
      <c r="F79" s="211"/>
      <c r="G79" s="211"/>
      <c r="H79" s="211"/>
      <c r="I79" s="211"/>
      <c r="J79" s="211"/>
      <c r="K79" s="211"/>
      <c r="L79" s="211"/>
      <c r="M79" s="211"/>
      <c r="N79" s="211"/>
      <c r="O79" s="211"/>
      <c r="P79" s="211"/>
      <c r="Q79" s="211"/>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09"/>
    </row>
    <row r="80" spans="4:51" ht="15" customHeight="1" x14ac:dyDescent="0.2">
      <c r="D80" s="17"/>
      <c r="E80" s="211" t="s">
        <v>166</v>
      </c>
      <c r="F80" s="211"/>
      <c r="G80" s="211"/>
      <c r="H80" s="211"/>
      <c r="I80" s="211"/>
      <c r="J80" s="211"/>
      <c r="K80" s="211"/>
      <c r="L80" s="211"/>
      <c r="M80" s="211"/>
      <c r="N80" s="211"/>
      <c r="O80" s="211"/>
      <c r="P80" s="211"/>
      <c r="Q80" s="211"/>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09"/>
    </row>
    <row r="81" spans="4:46" ht="15" customHeight="1" x14ac:dyDescent="0.2">
      <c r="D81" s="17"/>
      <c r="E81" s="211" t="s">
        <v>142</v>
      </c>
      <c r="F81" s="211"/>
      <c r="G81" s="211"/>
      <c r="H81" s="211"/>
      <c r="I81" s="211"/>
      <c r="J81" s="211"/>
      <c r="K81" s="211"/>
      <c r="L81" s="211"/>
      <c r="M81" s="211"/>
      <c r="N81" s="211"/>
      <c r="O81" s="211"/>
      <c r="P81" s="211"/>
      <c r="Q81" s="211"/>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09"/>
    </row>
    <row r="82" spans="4:46" ht="15" customHeight="1" x14ac:dyDescent="0.2">
      <c r="D82" s="17"/>
      <c r="E82" s="211" t="s">
        <v>144</v>
      </c>
      <c r="F82" s="211"/>
      <c r="G82" s="211"/>
      <c r="H82" s="211"/>
      <c r="I82" s="211"/>
      <c r="J82" s="211"/>
      <c r="K82" s="211"/>
      <c r="L82" s="211"/>
      <c r="M82" s="211"/>
      <c r="N82" s="211"/>
      <c r="O82" s="211"/>
      <c r="P82" s="211"/>
      <c r="Q82" s="211"/>
      <c r="R82" s="211"/>
      <c r="S82" s="211"/>
      <c r="T82" s="211"/>
      <c r="U82" s="211"/>
      <c r="V82" s="211"/>
      <c r="W82" s="211"/>
      <c r="X82" s="211"/>
      <c r="Y82" s="211"/>
      <c r="Z82" s="211"/>
      <c r="AA82" s="211"/>
      <c r="AB82" s="211"/>
      <c r="AC82" s="211"/>
      <c r="AD82" s="211"/>
      <c r="AE82" s="211"/>
      <c r="AF82" s="211"/>
      <c r="AG82" s="211"/>
      <c r="AH82" s="211"/>
      <c r="AI82" s="211"/>
      <c r="AJ82" s="211"/>
      <c r="AK82" s="211"/>
      <c r="AL82" s="211"/>
      <c r="AM82" s="211"/>
      <c r="AN82" s="211"/>
      <c r="AO82" s="211"/>
      <c r="AP82" s="211"/>
      <c r="AQ82" s="211"/>
      <c r="AR82" s="211"/>
      <c r="AS82" s="211"/>
      <c r="AT82" s="209"/>
    </row>
    <row r="83" spans="4:46" ht="15" customHeight="1" x14ac:dyDescent="0.2">
      <c r="D83" s="17"/>
      <c r="E83" s="211" t="s">
        <v>145</v>
      </c>
      <c r="F83" s="211"/>
      <c r="G83" s="211"/>
      <c r="H83" s="211"/>
      <c r="I83" s="211"/>
      <c r="J83" s="211"/>
      <c r="K83" s="211"/>
      <c r="L83" s="211"/>
      <c r="M83" s="211"/>
      <c r="N83" s="211"/>
      <c r="O83" s="211"/>
      <c r="P83" s="211"/>
      <c r="Q83" s="211"/>
      <c r="R83" s="211"/>
      <c r="S83" s="211"/>
      <c r="T83" s="211"/>
      <c r="U83" s="211"/>
      <c r="V83" s="211"/>
      <c r="W83" s="211"/>
      <c r="X83" s="211"/>
      <c r="Y83" s="211"/>
      <c r="Z83" s="211"/>
      <c r="AA83" s="211"/>
      <c r="AB83" s="211"/>
      <c r="AC83" s="211"/>
      <c r="AD83" s="211"/>
      <c r="AE83" s="211"/>
      <c r="AF83" s="211"/>
      <c r="AG83" s="211"/>
      <c r="AH83" s="211"/>
      <c r="AI83" s="211"/>
      <c r="AJ83" s="211"/>
      <c r="AK83" s="211"/>
      <c r="AL83" s="211"/>
      <c r="AM83" s="211"/>
      <c r="AN83" s="211"/>
      <c r="AO83" s="211"/>
      <c r="AP83" s="211"/>
      <c r="AQ83" s="211"/>
      <c r="AR83" s="211"/>
      <c r="AS83" s="211"/>
      <c r="AT83" s="209"/>
    </row>
    <row r="84" spans="4:46" ht="15" customHeight="1" x14ac:dyDescent="0.2">
      <c r="D84" s="17"/>
      <c r="E84" s="211" t="s">
        <v>143</v>
      </c>
      <c r="F84" s="211"/>
      <c r="G84" s="211"/>
      <c r="H84" s="211"/>
      <c r="I84" s="211"/>
      <c r="J84" s="211"/>
      <c r="K84" s="211"/>
      <c r="L84" s="211"/>
      <c r="M84" s="211"/>
      <c r="N84" s="211"/>
      <c r="O84" s="211"/>
      <c r="P84" s="211"/>
      <c r="Q84" s="211"/>
      <c r="R84" s="211"/>
      <c r="S84" s="211"/>
      <c r="T84" s="211"/>
      <c r="U84" s="211"/>
      <c r="V84" s="211"/>
      <c r="W84" s="211"/>
      <c r="X84" s="211"/>
      <c r="Y84" s="211"/>
      <c r="Z84" s="211"/>
      <c r="AA84" s="211"/>
      <c r="AB84" s="211"/>
      <c r="AC84" s="211"/>
      <c r="AD84" s="211"/>
      <c r="AE84" s="211"/>
      <c r="AF84" s="211"/>
      <c r="AG84" s="211"/>
      <c r="AH84" s="211"/>
      <c r="AI84" s="211"/>
      <c r="AJ84" s="211"/>
      <c r="AK84" s="211"/>
      <c r="AL84" s="211"/>
      <c r="AM84" s="211"/>
      <c r="AN84" s="211"/>
      <c r="AO84" s="211"/>
      <c r="AP84" s="211"/>
      <c r="AQ84" s="211"/>
      <c r="AR84" s="211"/>
      <c r="AS84" s="211"/>
      <c r="AT84" s="209"/>
    </row>
    <row r="85" spans="4:46" ht="15" customHeight="1" x14ac:dyDescent="0.2">
      <c r="D85" s="17"/>
      <c r="E85" s="211" t="s">
        <v>147</v>
      </c>
      <c r="F85" s="211"/>
      <c r="G85" s="211"/>
      <c r="H85" s="211"/>
      <c r="I85" s="211"/>
      <c r="J85" s="211"/>
      <c r="K85" s="211"/>
      <c r="L85" s="211"/>
      <c r="M85" s="211"/>
      <c r="N85" s="211"/>
      <c r="O85" s="211"/>
      <c r="P85" s="211"/>
      <c r="Q85" s="211"/>
      <c r="R85" s="211"/>
      <c r="S85" s="211"/>
      <c r="T85" s="211"/>
      <c r="U85" s="211"/>
      <c r="V85" s="211"/>
      <c r="W85" s="211"/>
      <c r="X85" s="211"/>
      <c r="Y85" s="211"/>
      <c r="Z85" s="211"/>
      <c r="AA85" s="211"/>
      <c r="AB85" s="211"/>
      <c r="AC85" s="211"/>
      <c r="AD85" s="211"/>
      <c r="AE85" s="211"/>
      <c r="AF85" s="211"/>
      <c r="AG85" s="211"/>
      <c r="AH85" s="211"/>
      <c r="AI85" s="211"/>
      <c r="AJ85" s="211"/>
      <c r="AK85" s="211"/>
      <c r="AL85" s="211"/>
      <c r="AM85" s="211"/>
      <c r="AN85" s="211"/>
      <c r="AO85" s="211"/>
      <c r="AP85" s="211"/>
      <c r="AQ85" s="211"/>
      <c r="AR85" s="211"/>
      <c r="AS85" s="211"/>
      <c r="AT85" s="209"/>
    </row>
    <row r="86" spans="4:46" ht="15" customHeight="1" x14ac:dyDescent="0.2">
      <c r="D86" s="17"/>
      <c r="E86" s="214" t="s">
        <v>171</v>
      </c>
      <c r="F86" s="214"/>
      <c r="G86" s="214"/>
      <c r="H86" s="214"/>
      <c r="I86" s="211"/>
      <c r="J86" s="211"/>
      <c r="K86" s="211"/>
      <c r="L86" s="211"/>
      <c r="M86" s="211"/>
      <c r="N86" s="211"/>
      <c r="O86" s="211"/>
      <c r="P86" s="211"/>
      <c r="Q86" s="211"/>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09"/>
    </row>
    <row r="87" spans="4:46" ht="15" customHeight="1" x14ac:dyDescent="0.2">
      <c r="D87" s="17"/>
      <c r="E87" s="214" t="s">
        <v>172</v>
      </c>
      <c r="F87" s="214"/>
      <c r="G87" s="214"/>
      <c r="H87" s="214"/>
      <c r="I87" s="211"/>
      <c r="J87" s="211"/>
      <c r="K87" s="211"/>
      <c r="L87" s="211"/>
      <c r="M87" s="211"/>
      <c r="N87" s="211"/>
      <c r="O87" s="211"/>
      <c r="P87" s="211"/>
      <c r="Q87" s="211"/>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09"/>
    </row>
    <row r="88" spans="4:46" ht="15" customHeight="1" x14ac:dyDescent="0.2">
      <c r="D88" s="17"/>
      <c r="E88" s="214" t="s">
        <v>173</v>
      </c>
      <c r="F88" s="214"/>
      <c r="G88" s="214"/>
      <c r="H88" s="214"/>
      <c r="I88" s="211"/>
      <c r="J88" s="211"/>
      <c r="K88" s="211"/>
      <c r="L88" s="211"/>
      <c r="M88" s="211"/>
      <c r="N88" s="211"/>
      <c r="O88" s="211"/>
      <c r="P88" s="211"/>
      <c r="Q88" s="211"/>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09"/>
    </row>
    <row r="89" spans="4:46" ht="15" customHeight="1" x14ac:dyDescent="0.2">
      <c r="D89" s="17"/>
      <c r="E89" s="214" t="s">
        <v>174</v>
      </c>
      <c r="F89" s="215"/>
      <c r="G89" s="215"/>
      <c r="H89" s="215"/>
      <c r="I89" s="208"/>
      <c r="J89" s="208"/>
      <c r="K89" s="208"/>
      <c r="L89" s="208"/>
      <c r="M89" s="208"/>
      <c r="N89" s="208"/>
      <c r="O89" s="208"/>
      <c r="P89" s="208"/>
      <c r="Q89" s="208"/>
      <c r="R89" s="208"/>
      <c r="S89" s="208"/>
      <c r="T89" s="208"/>
      <c r="U89" s="208"/>
      <c r="V89" s="208"/>
      <c r="W89" s="208"/>
      <c r="X89" s="208"/>
      <c r="Y89" s="208"/>
      <c r="Z89" s="208"/>
      <c r="AA89" s="208"/>
      <c r="AB89" s="208"/>
      <c r="AC89" s="208"/>
      <c r="AD89" s="208"/>
      <c r="AE89" s="208"/>
      <c r="AF89" s="208"/>
      <c r="AG89" s="208"/>
      <c r="AH89" s="208"/>
      <c r="AI89" s="208"/>
      <c r="AJ89" s="208"/>
      <c r="AK89" s="208"/>
      <c r="AL89" s="208"/>
      <c r="AM89" s="208"/>
      <c r="AN89" s="208"/>
      <c r="AO89" s="208"/>
      <c r="AP89" s="208"/>
      <c r="AQ89" s="208"/>
      <c r="AR89" s="208"/>
      <c r="AS89" s="208"/>
      <c r="AT89" s="209"/>
    </row>
    <row r="90" spans="4:46" ht="15" customHeight="1" x14ac:dyDescent="0.2">
      <c r="D90" s="17"/>
      <c r="E90" s="211" t="s">
        <v>168</v>
      </c>
      <c r="F90" s="208"/>
      <c r="G90" s="208"/>
      <c r="H90" s="208"/>
      <c r="I90" s="208"/>
      <c r="J90" s="208"/>
      <c r="K90" s="208"/>
      <c r="L90" s="208"/>
      <c r="M90" s="208"/>
      <c r="N90" s="208"/>
      <c r="O90" s="208"/>
      <c r="P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8"/>
      <c r="AQ90" s="208"/>
      <c r="AR90" s="208"/>
      <c r="AS90" s="208"/>
      <c r="AT90" s="209"/>
    </row>
    <row r="91" spans="4:46" ht="15" customHeight="1" x14ac:dyDescent="0.2">
      <c r="D91" s="17"/>
      <c r="E91" s="211"/>
      <c r="F91" s="208"/>
      <c r="G91" s="208"/>
      <c r="H91" s="208"/>
      <c r="I91" s="208"/>
      <c r="J91" s="208"/>
      <c r="K91" s="208"/>
      <c r="L91" s="208"/>
      <c r="M91" s="208"/>
      <c r="N91" s="208"/>
      <c r="O91" s="208"/>
      <c r="P91" s="208"/>
      <c r="Q91" s="208"/>
      <c r="R91" s="208"/>
      <c r="S91" s="208"/>
      <c r="T91" s="208"/>
      <c r="U91" s="208"/>
      <c r="V91" s="208"/>
      <c r="W91" s="208"/>
      <c r="X91" s="208"/>
      <c r="Y91" s="208"/>
      <c r="Z91" s="208"/>
      <c r="AA91" s="208"/>
      <c r="AB91" s="208"/>
      <c r="AC91" s="208"/>
      <c r="AD91" s="208"/>
      <c r="AE91" s="208"/>
      <c r="AF91" s="208"/>
      <c r="AG91" s="208"/>
      <c r="AH91" s="208"/>
      <c r="AI91" s="208"/>
      <c r="AJ91" s="208"/>
      <c r="AK91" s="208"/>
      <c r="AL91" s="208"/>
      <c r="AM91" s="208"/>
      <c r="AN91" s="208"/>
      <c r="AO91" s="208"/>
      <c r="AP91" s="208"/>
      <c r="AQ91" s="208"/>
      <c r="AR91" s="208"/>
      <c r="AS91" s="208"/>
      <c r="AT91" s="209"/>
    </row>
    <row r="92" spans="4:46" ht="15" customHeight="1" x14ac:dyDescent="0.2">
      <c r="D92" s="17"/>
      <c r="E92" s="490" t="s">
        <v>28</v>
      </c>
      <c r="F92" s="490"/>
      <c r="G92" s="490"/>
      <c r="H92" s="490"/>
      <c r="I92" s="490"/>
      <c r="J92" s="490"/>
      <c r="K92" s="27"/>
      <c r="L92" s="56"/>
      <c r="M92" s="56"/>
      <c r="N92" s="61"/>
      <c r="O92" s="61"/>
      <c r="P92" s="61"/>
      <c r="Q92" s="61"/>
      <c r="R92" s="61"/>
      <c r="S92" s="61"/>
      <c r="T92" s="61"/>
      <c r="U92" s="61"/>
      <c r="V92" s="61"/>
      <c r="W92" s="61"/>
      <c r="X92" s="61"/>
      <c r="Y92" s="61"/>
      <c r="Z92" s="61"/>
      <c r="AA92" s="61"/>
      <c r="AB92" s="61"/>
      <c r="AC92" s="61"/>
      <c r="AD92" s="61"/>
      <c r="AE92" s="61"/>
      <c r="AF92" s="61"/>
      <c r="AG92" s="61"/>
      <c r="AH92" s="61"/>
      <c r="AI92" s="481" t="s">
        <v>47</v>
      </c>
      <c r="AJ92" s="481"/>
      <c r="AK92" s="481"/>
      <c r="AL92" s="481"/>
      <c r="AM92" s="481"/>
      <c r="AN92" s="481"/>
      <c r="AO92" s="481"/>
      <c r="AP92" s="481"/>
      <c r="AQ92" s="481"/>
      <c r="AR92" s="481"/>
      <c r="AS92" s="481"/>
      <c r="AT92" s="10"/>
    </row>
    <row r="93" spans="4:46" ht="15" customHeight="1" x14ac:dyDescent="0.2">
      <c r="D93" s="17"/>
      <c r="E93" s="491" t="s">
        <v>152</v>
      </c>
      <c r="F93" s="491"/>
      <c r="G93" s="491"/>
      <c r="H93" s="491"/>
      <c r="I93" s="491"/>
      <c r="J93" s="491"/>
      <c r="L93" s="27" t="s">
        <v>17</v>
      </c>
      <c r="M93" s="56"/>
      <c r="N93" s="61"/>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6"/>
      <c r="AM93" s="26"/>
      <c r="AN93" s="26"/>
      <c r="AO93" s="26"/>
      <c r="AP93" s="26"/>
      <c r="AQ93" s="26"/>
      <c r="AR93" s="26"/>
      <c r="AS93" s="26"/>
      <c r="AT93" s="10"/>
    </row>
    <row r="94" spans="4:46" ht="15" customHeight="1" x14ac:dyDescent="0.2">
      <c r="D94" s="17"/>
      <c r="E94" s="28"/>
      <c r="F94" s="28"/>
      <c r="G94" s="26"/>
      <c r="H94" s="26"/>
      <c r="I94" s="26"/>
      <c r="J94" s="26"/>
      <c r="K94" s="56"/>
      <c r="L94" s="56"/>
      <c r="M94" s="56"/>
      <c r="N94" s="61"/>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56"/>
      <c r="AM94" s="56"/>
      <c r="AN94" s="56"/>
      <c r="AO94" s="56"/>
      <c r="AP94" s="56"/>
      <c r="AQ94" s="56"/>
      <c r="AR94" s="56"/>
      <c r="AS94" s="56"/>
      <c r="AT94" s="10"/>
    </row>
    <row r="95" spans="4:46" ht="15" customHeight="1" x14ac:dyDescent="0.2">
      <c r="D95" s="17"/>
      <c r="E95" s="56"/>
      <c r="F95" s="56"/>
      <c r="G95" s="56"/>
      <c r="H95" s="56"/>
      <c r="I95" s="56"/>
      <c r="J95" s="56"/>
      <c r="L95" s="27" t="s">
        <v>13</v>
      </c>
      <c r="M95" s="56"/>
      <c r="N95" s="61"/>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6"/>
      <c r="AM95" s="26"/>
      <c r="AN95" s="28"/>
      <c r="AO95" s="28"/>
      <c r="AP95" s="28"/>
      <c r="AQ95" s="56"/>
      <c r="AR95" s="56"/>
      <c r="AS95" s="56"/>
      <c r="AT95" s="10"/>
    </row>
    <row r="96" spans="4:46" ht="15" customHeight="1" thickBot="1" x14ac:dyDescent="0.25">
      <c r="D96" s="17"/>
      <c r="E96" s="56"/>
      <c r="F96" s="56"/>
      <c r="G96" s="56"/>
      <c r="H96" s="56"/>
      <c r="I96" s="56"/>
      <c r="J96" s="56"/>
      <c r="K96" s="56"/>
      <c r="L96" s="56"/>
      <c r="M96" s="56"/>
      <c r="N96" s="26"/>
      <c r="O96" s="489"/>
      <c r="P96" s="489"/>
      <c r="Q96" s="489"/>
      <c r="R96" s="489"/>
      <c r="S96" s="489"/>
      <c r="T96" s="489"/>
      <c r="U96" s="489"/>
      <c r="V96" s="489"/>
      <c r="W96" s="489"/>
      <c r="X96" s="489"/>
      <c r="Y96" s="489"/>
      <c r="Z96" s="489"/>
      <c r="AA96" s="489"/>
      <c r="AB96" s="489"/>
      <c r="AC96" s="489"/>
      <c r="AD96" s="489"/>
      <c r="AE96" s="489"/>
      <c r="AF96" s="489"/>
      <c r="AG96" s="489"/>
      <c r="AH96" s="489"/>
      <c r="AI96" s="489"/>
      <c r="AJ96" s="489"/>
      <c r="AK96" s="489"/>
      <c r="AL96" s="26"/>
      <c r="AM96" s="26"/>
      <c r="AN96" s="28"/>
      <c r="AO96" s="28"/>
      <c r="AP96" s="28"/>
      <c r="AQ96" s="56"/>
      <c r="AR96" s="56"/>
      <c r="AS96" s="56"/>
      <c r="AT96" s="10"/>
    </row>
    <row r="97" spans="4:46" ht="15" customHeight="1" thickBot="1" x14ac:dyDescent="0.25">
      <c r="D97" s="30"/>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0"/>
    </row>
    <row r="98" spans="4:46" ht="15" customHeight="1" x14ac:dyDescent="0.2">
      <c r="D98" s="16"/>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9"/>
    </row>
    <row r="99" spans="4:46" ht="15" customHeight="1" x14ac:dyDescent="0.2">
      <c r="D99" s="17"/>
      <c r="E99" s="216" t="s">
        <v>52</v>
      </c>
      <c r="F99" s="216"/>
      <c r="G99" s="216"/>
      <c r="H99" s="216"/>
      <c r="I99" s="216"/>
      <c r="J99" s="216"/>
      <c r="K99" s="216"/>
      <c r="L99" s="216"/>
      <c r="M99" s="216"/>
      <c r="N99" s="216"/>
      <c r="O99" s="216"/>
      <c r="P99" s="216"/>
      <c r="Q99" s="216"/>
      <c r="R99" s="216"/>
      <c r="S99" s="216"/>
      <c r="T99" s="216"/>
      <c r="U99" s="216"/>
      <c r="V99" s="216"/>
      <c r="W99" s="216"/>
      <c r="X99" s="216"/>
      <c r="Y99" s="216"/>
      <c r="Z99" s="216"/>
      <c r="AA99" s="216"/>
      <c r="AB99" s="216"/>
      <c r="AC99" s="216"/>
      <c r="AD99" s="216"/>
      <c r="AE99" s="216"/>
      <c r="AF99" s="216"/>
      <c r="AG99" s="216"/>
      <c r="AH99" s="216"/>
      <c r="AI99" s="216"/>
      <c r="AJ99" s="216"/>
      <c r="AK99" s="216"/>
      <c r="AL99" s="216"/>
      <c r="AM99" s="216"/>
      <c r="AN99" s="216"/>
      <c r="AO99" s="216"/>
      <c r="AP99" s="216"/>
      <c r="AQ99" s="216"/>
      <c r="AR99" s="216"/>
      <c r="AS99" s="216"/>
      <c r="AT99" s="10"/>
    </row>
    <row r="100" spans="4:46" ht="15" customHeight="1" x14ac:dyDescent="0.2">
      <c r="D100" s="17"/>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23"/>
      <c r="AI100" s="23"/>
      <c r="AJ100" s="23"/>
      <c r="AK100" s="23"/>
      <c r="AL100" s="23"/>
      <c r="AM100" s="13"/>
      <c r="AN100" s="13"/>
      <c r="AO100" s="13"/>
      <c r="AP100" s="13"/>
      <c r="AQ100" s="13"/>
      <c r="AR100" s="13"/>
      <c r="AS100" s="13"/>
      <c r="AT100" s="10"/>
    </row>
    <row r="101" spans="4:46" ht="15" customHeight="1" x14ac:dyDescent="0.2">
      <c r="D101" s="17"/>
      <c r="E101" s="482" t="s">
        <v>88</v>
      </c>
      <c r="F101" s="482"/>
      <c r="G101" s="482"/>
      <c r="H101" s="482"/>
      <c r="I101" s="482"/>
      <c r="J101" s="482"/>
      <c r="K101" s="482"/>
      <c r="L101" s="482"/>
      <c r="M101" s="482"/>
      <c r="N101" s="482"/>
      <c r="O101" s="482"/>
      <c r="P101" s="482"/>
      <c r="Q101" s="482"/>
      <c r="R101" s="482"/>
      <c r="S101" s="482"/>
      <c r="T101" s="482"/>
      <c r="U101" s="482"/>
      <c r="V101" s="482"/>
      <c r="W101" s="482"/>
      <c r="X101" s="482"/>
      <c r="Y101" s="482"/>
      <c r="Z101" s="482"/>
      <c r="AA101" s="482"/>
      <c r="AB101" s="482"/>
      <c r="AC101" s="482"/>
      <c r="AD101" s="482"/>
      <c r="AE101" s="482"/>
      <c r="AF101" s="482"/>
      <c r="AG101" s="482"/>
      <c r="AH101" s="483"/>
      <c r="AI101" s="483"/>
      <c r="AJ101" s="483"/>
      <c r="AK101" s="483"/>
      <c r="AL101" s="483"/>
      <c r="AM101" s="482"/>
      <c r="AN101" s="482"/>
      <c r="AO101" s="482"/>
      <c r="AP101" s="482"/>
      <c r="AQ101" s="482"/>
      <c r="AR101" s="482"/>
      <c r="AS101" s="482"/>
      <c r="AT101" s="10"/>
    </row>
    <row r="102" spans="4:46" ht="15" customHeight="1" x14ac:dyDescent="0.2">
      <c r="D102" s="17"/>
      <c r="E102" s="482"/>
      <c r="F102" s="482"/>
      <c r="G102" s="482"/>
      <c r="H102" s="482"/>
      <c r="I102" s="482"/>
      <c r="J102" s="482"/>
      <c r="K102" s="482"/>
      <c r="L102" s="482"/>
      <c r="M102" s="482"/>
      <c r="N102" s="482"/>
      <c r="O102" s="482"/>
      <c r="P102" s="482"/>
      <c r="Q102" s="482"/>
      <c r="R102" s="482"/>
      <c r="S102" s="482"/>
      <c r="T102" s="482"/>
      <c r="U102" s="482"/>
      <c r="V102" s="482"/>
      <c r="W102" s="482"/>
      <c r="X102" s="482"/>
      <c r="Y102" s="482"/>
      <c r="Z102" s="482"/>
      <c r="AA102" s="482"/>
      <c r="AB102" s="482"/>
      <c r="AC102" s="482"/>
      <c r="AD102" s="482"/>
      <c r="AE102" s="482"/>
      <c r="AF102" s="482"/>
      <c r="AG102" s="482"/>
      <c r="AH102" s="483"/>
      <c r="AI102" s="483"/>
      <c r="AJ102" s="483"/>
      <c r="AK102" s="483"/>
      <c r="AL102" s="483"/>
      <c r="AM102" s="482"/>
      <c r="AN102" s="482"/>
      <c r="AO102" s="482"/>
      <c r="AP102" s="482"/>
      <c r="AQ102" s="482"/>
      <c r="AR102" s="482"/>
      <c r="AS102" s="482"/>
      <c r="AT102" s="10"/>
    </row>
    <row r="103" spans="4:46" ht="15" customHeight="1" x14ac:dyDescent="0.2">
      <c r="D103" s="17"/>
      <c r="E103" s="482"/>
      <c r="F103" s="482"/>
      <c r="G103" s="482"/>
      <c r="H103" s="482"/>
      <c r="I103" s="482"/>
      <c r="J103" s="482"/>
      <c r="K103" s="482"/>
      <c r="L103" s="482"/>
      <c r="M103" s="482"/>
      <c r="N103" s="482"/>
      <c r="O103" s="482"/>
      <c r="P103" s="482"/>
      <c r="Q103" s="482"/>
      <c r="R103" s="482"/>
      <c r="S103" s="482"/>
      <c r="T103" s="482"/>
      <c r="U103" s="482"/>
      <c r="V103" s="482"/>
      <c r="W103" s="482"/>
      <c r="X103" s="482"/>
      <c r="Y103" s="482"/>
      <c r="Z103" s="482"/>
      <c r="AA103" s="482"/>
      <c r="AB103" s="482"/>
      <c r="AC103" s="482"/>
      <c r="AD103" s="482"/>
      <c r="AE103" s="482"/>
      <c r="AF103" s="482"/>
      <c r="AG103" s="482"/>
      <c r="AH103" s="483"/>
      <c r="AI103" s="483"/>
      <c r="AJ103" s="483"/>
      <c r="AK103" s="483"/>
      <c r="AL103" s="483"/>
      <c r="AM103" s="482"/>
      <c r="AN103" s="482"/>
      <c r="AO103" s="482"/>
      <c r="AP103" s="482"/>
      <c r="AQ103" s="482"/>
      <c r="AR103" s="482"/>
      <c r="AS103" s="482"/>
      <c r="AT103" s="10"/>
    </row>
    <row r="104" spans="4:46" ht="15" customHeight="1" x14ac:dyDescent="0.2">
      <c r="D104" s="17"/>
      <c r="E104" s="482"/>
      <c r="F104" s="482"/>
      <c r="G104" s="482"/>
      <c r="H104" s="482"/>
      <c r="I104" s="482"/>
      <c r="J104" s="482"/>
      <c r="K104" s="482"/>
      <c r="L104" s="482"/>
      <c r="M104" s="482"/>
      <c r="N104" s="482"/>
      <c r="O104" s="482"/>
      <c r="P104" s="482"/>
      <c r="Q104" s="482"/>
      <c r="R104" s="482"/>
      <c r="S104" s="482"/>
      <c r="T104" s="482"/>
      <c r="U104" s="482"/>
      <c r="V104" s="482"/>
      <c r="W104" s="482"/>
      <c r="X104" s="482"/>
      <c r="Y104" s="482"/>
      <c r="Z104" s="482"/>
      <c r="AA104" s="482"/>
      <c r="AB104" s="482"/>
      <c r="AC104" s="482"/>
      <c r="AD104" s="482"/>
      <c r="AE104" s="482"/>
      <c r="AF104" s="482"/>
      <c r="AG104" s="482"/>
      <c r="AH104" s="482"/>
      <c r="AI104" s="482"/>
      <c r="AJ104" s="482"/>
      <c r="AK104" s="482"/>
      <c r="AL104" s="482"/>
      <c r="AM104" s="482"/>
      <c r="AN104" s="482"/>
      <c r="AO104" s="482"/>
      <c r="AP104" s="482"/>
      <c r="AQ104" s="482"/>
      <c r="AR104" s="482"/>
      <c r="AS104" s="482"/>
      <c r="AT104" s="10"/>
    </row>
    <row r="105" spans="4:46" ht="15" customHeight="1" x14ac:dyDescent="0.2">
      <c r="D105" s="17"/>
      <c r="E105" s="482"/>
      <c r="F105" s="482"/>
      <c r="G105" s="482"/>
      <c r="H105" s="482"/>
      <c r="I105" s="482"/>
      <c r="J105" s="482"/>
      <c r="K105" s="482"/>
      <c r="L105" s="482"/>
      <c r="M105" s="482"/>
      <c r="N105" s="482"/>
      <c r="O105" s="482"/>
      <c r="P105" s="482"/>
      <c r="Q105" s="482"/>
      <c r="R105" s="482"/>
      <c r="S105" s="482"/>
      <c r="T105" s="482"/>
      <c r="U105" s="482"/>
      <c r="V105" s="482"/>
      <c r="W105" s="482"/>
      <c r="X105" s="482"/>
      <c r="Y105" s="482"/>
      <c r="Z105" s="482"/>
      <c r="AA105" s="482"/>
      <c r="AB105" s="482"/>
      <c r="AC105" s="482"/>
      <c r="AD105" s="482"/>
      <c r="AE105" s="482"/>
      <c r="AF105" s="482"/>
      <c r="AG105" s="482"/>
      <c r="AH105" s="482"/>
      <c r="AI105" s="482"/>
      <c r="AJ105" s="482"/>
      <c r="AK105" s="482"/>
      <c r="AL105" s="482"/>
      <c r="AM105" s="482"/>
      <c r="AN105" s="482"/>
      <c r="AO105" s="482"/>
      <c r="AP105" s="482"/>
      <c r="AQ105" s="482"/>
      <c r="AR105" s="482"/>
      <c r="AS105" s="482"/>
      <c r="AT105" s="10"/>
    </row>
    <row r="106" spans="4:46" ht="15" customHeight="1" x14ac:dyDescent="0.2">
      <c r="D106" s="17"/>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10"/>
    </row>
    <row r="107" spans="4:46" ht="15" customHeight="1" x14ac:dyDescent="0.2">
      <c r="D107" s="17"/>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481" t="s">
        <v>47</v>
      </c>
      <c r="AJ107" s="481"/>
      <c r="AK107" s="481"/>
      <c r="AL107" s="481"/>
      <c r="AM107" s="481"/>
      <c r="AN107" s="481"/>
      <c r="AO107" s="481"/>
      <c r="AP107" s="481"/>
      <c r="AQ107" s="481"/>
      <c r="AR107" s="481"/>
      <c r="AS107" s="481"/>
      <c r="AT107" s="62"/>
    </row>
    <row r="108" spans="4:46" ht="15" customHeight="1" x14ac:dyDescent="0.2">
      <c r="D108" s="17"/>
      <c r="E108" s="66"/>
      <c r="F108" s="66"/>
      <c r="G108" s="66"/>
      <c r="H108" s="66"/>
      <c r="I108" s="66"/>
      <c r="J108" s="66"/>
      <c r="K108" s="66"/>
      <c r="L108" s="66"/>
      <c r="M108" s="66"/>
      <c r="N108" s="61"/>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66"/>
      <c r="AM108" s="66"/>
      <c r="AN108" s="66"/>
      <c r="AO108" s="66"/>
      <c r="AP108" s="66"/>
      <c r="AQ108" s="66"/>
      <c r="AR108" s="66"/>
      <c r="AS108" s="66"/>
      <c r="AT108" s="10"/>
    </row>
    <row r="109" spans="4:46" ht="15" customHeight="1" x14ac:dyDescent="0.2">
      <c r="D109" s="17"/>
      <c r="E109" s="63"/>
      <c r="F109" s="63"/>
      <c r="H109" s="337" t="s">
        <v>23</v>
      </c>
      <c r="I109" s="337"/>
      <c r="J109" s="337"/>
      <c r="L109" s="15" t="s">
        <v>17</v>
      </c>
      <c r="M109" s="66"/>
      <c r="N109" s="61"/>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37"/>
      <c r="AL109" s="61"/>
      <c r="AM109" s="61"/>
      <c r="AN109" s="61"/>
      <c r="AO109" s="61"/>
      <c r="AP109" s="61"/>
      <c r="AQ109" s="61"/>
      <c r="AR109" s="61"/>
      <c r="AS109" s="61"/>
      <c r="AT109" s="10"/>
    </row>
    <row r="110" spans="4:46" ht="15" customHeight="1" x14ac:dyDescent="0.2">
      <c r="D110" s="17"/>
      <c r="E110" s="216" t="s">
        <v>170</v>
      </c>
      <c r="F110" s="216"/>
      <c r="G110" s="216"/>
      <c r="H110" s="66"/>
      <c r="I110" s="66"/>
      <c r="J110" s="66"/>
      <c r="K110" s="66"/>
      <c r="L110" s="66"/>
      <c r="M110" s="66"/>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10"/>
    </row>
    <row r="111" spans="4:46" ht="15" customHeight="1" x14ac:dyDescent="0.2">
      <c r="D111" s="17"/>
      <c r="E111" s="63"/>
      <c r="F111" s="63"/>
      <c r="H111" s="337" t="s">
        <v>24</v>
      </c>
      <c r="I111" s="337"/>
      <c r="J111" s="337"/>
      <c r="K111" s="66"/>
      <c r="L111" s="66"/>
      <c r="M111" s="66"/>
      <c r="N111" s="61"/>
      <c r="O111" s="237"/>
      <c r="P111" s="237"/>
      <c r="Q111" s="237"/>
      <c r="R111" s="237"/>
      <c r="S111" s="237"/>
      <c r="T111" s="237"/>
      <c r="U111" s="237"/>
      <c r="V111" s="237"/>
      <c r="W111" s="237"/>
      <c r="X111" s="237"/>
      <c r="Y111" s="237"/>
      <c r="Z111" s="237"/>
      <c r="AA111" s="237"/>
      <c r="AB111" s="237"/>
      <c r="AC111" s="237"/>
      <c r="AD111" s="237"/>
      <c r="AE111" s="237"/>
      <c r="AF111" s="237"/>
      <c r="AG111" s="237"/>
      <c r="AH111" s="237"/>
      <c r="AI111" s="237"/>
      <c r="AJ111" s="237"/>
      <c r="AK111" s="237"/>
      <c r="AL111" s="66"/>
      <c r="AM111" s="66"/>
      <c r="AN111" s="66"/>
      <c r="AO111" s="66"/>
      <c r="AP111" s="66"/>
      <c r="AQ111" s="66"/>
      <c r="AR111" s="66"/>
      <c r="AS111" s="66"/>
      <c r="AT111" s="10"/>
    </row>
    <row r="112" spans="4:46" ht="15" customHeight="1" x14ac:dyDescent="0.2">
      <c r="D112" s="17"/>
      <c r="E112" s="488" t="s">
        <v>153</v>
      </c>
      <c r="F112" s="488"/>
      <c r="G112" s="488"/>
      <c r="H112" s="488"/>
      <c r="I112" s="488"/>
      <c r="J112" s="488"/>
      <c r="L112" s="15" t="s">
        <v>13</v>
      </c>
      <c r="M112" s="66"/>
      <c r="N112" s="61"/>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7"/>
      <c r="AJ112" s="237"/>
      <c r="AK112" s="237"/>
      <c r="AL112" s="61"/>
      <c r="AM112" s="61"/>
      <c r="AN112" s="63"/>
      <c r="AO112" s="63"/>
      <c r="AP112" s="63"/>
      <c r="AQ112" s="66"/>
      <c r="AR112" s="66"/>
      <c r="AS112" s="66"/>
      <c r="AT112" s="10"/>
    </row>
    <row r="113" spans="4:46" ht="15" customHeight="1" thickBot="1" x14ac:dyDescent="0.25">
      <c r="D113" s="17"/>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10"/>
    </row>
    <row r="114" spans="4:46" ht="15" customHeight="1" thickBot="1" x14ac:dyDescent="0.25">
      <c r="D114" s="30"/>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0"/>
    </row>
    <row r="115" spans="4:46" ht="15" customHeight="1" x14ac:dyDescent="0.2">
      <c r="D115" s="17"/>
      <c r="AT115" s="10"/>
    </row>
    <row r="116" spans="4:46" ht="15" customHeight="1" x14ac:dyDescent="0.2">
      <c r="D116" s="17"/>
      <c r="E116" s="216" t="s">
        <v>53</v>
      </c>
      <c r="F116" s="216"/>
      <c r="G116" s="216"/>
      <c r="H116" s="216"/>
      <c r="I116" s="216"/>
      <c r="J116" s="216"/>
      <c r="K116" s="216"/>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c r="AQ116" s="216"/>
      <c r="AR116" s="216"/>
      <c r="AS116" s="216"/>
      <c r="AT116" s="10"/>
    </row>
    <row r="117" spans="4:46" ht="15" customHeight="1" x14ac:dyDescent="0.2">
      <c r="D117" s="17"/>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0"/>
    </row>
    <row r="118" spans="4:46" ht="15" customHeight="1" x14ac:dyDescent="0.2">
      <c r="D118" s="17"/>
      <c r="E118" s="482" t="s">
        <v>89</v>
      </c>
      <c r="F118" s="482"/>
      <c r="G118" s="482"/>
      <c r="H118" s="482"/>
      <c r="I118" s="482"/>
      <c r="J118" s="482"/>
      <c r="K118" s="482"/>
      <c r="L118" s="482"/>
      <c r="M118" s="482"/>
      <c r="N118" s="482"/>
      <c r="O118" s="482"/>
      <c r="P118" s="482"/>
      <c r="Q118" s="482"/>
      <c r="R118" s="482"/>
      <c r="S118" s="482"/>
      <c r="T118" s="482"/>
      <c r="U118" s="482"/>
      <c r="V118" s="482"/>
      <c r="W118" s="482"/>
      <c r="X118" s="482"/>
      <c r="Y118" s="482"/>
      <c r="Z118" s="482"/>
      <c r="AA118" s="482"/>
      <c r="AB118" s="482"/>
      <c r="AC118" s="482"/>
      <c r="AD118" s="482"/>
      <c r="AE118" s="482"/>
      <c r="AF118" s="482"/>
      <c r="AG118" s="482"/>
      <c r="AH118" s="482"/>
      <c r="AI118" s="482"/>
      <c r="AJ118" s="482"/>
      <c r="AK118" s="482"/>
      <c r="AL118" s="482"/>
      <c r="AM118" s="482"/>
      <c r="AN118" s="482"/>
      <c r="AO118" s="482"/>
      <c r="AP118" s="482"/>
      <c r="AQ118" s="482"/>
      <c r="AR118" s="482"/>
      <c r="AS118" s="482"/>
      <c r="AT118" s="10"/>
    </row>
    <row r="119" spans="4:46" ht="15" customHeight="1" x14ac:dyDescent="0.2">
      <c r="D119" s="17"/>
      <c r="E119" s="482"/>
      <c r="F119" s="482"/>
      <c r="G119" s="482"/>
      <c r="H119" s="482"/>
      <c r="I119" s="482"/>
      <c r="J119" s="482"/>
      <c r="K119" s="482"/>
      <c r="L119" s="482"/>
      <c r="M119" s="482"/>
      <c r="N119" s="482"/>
      <c r="O119" s="482"/>
      <c r="P119" s="482"/>
      <c r="Q119" s="482"/>
      <c r="R119" s="482"/>
      <c r="S119" s="482"/>
      <c r="T119" s="482"/>
      <c r="U119" s="482"/>
      <c r="V119" s="482"/>
      <c r="W119" s="482"/>
      <c r="X119" s="482"/>
      <c r="Y119" s="482"/>
      <c r="Z119" s="482"/>
      <c r="AA119" s="482"/>
      <c r="AB119" s="482"/>
      <c r="AC119" s="482"/>
      <c r="AD119" s="482"/>
      <c r="AE119" s="482"/>
      <c r="AF119" s="482"/>
      <c r="AG119" s="482"/>
      <c r="AH119" s="482"/>
      <c r="AI119" s="482"/>
      <c r="AJ119" s="482"/>
      <c r="AK119" s="482"/>
      <c r="AL119" s="482"/>
      <c r="AM119" s="482"/>
      <c r="AN119" s="482"/>
      <c r="AO119" s="482"/>
      <c r="AP119" s="482"/>
      <c r="AQ119" s="482"/>
      <c r="AR119" s="482"/>
      <c r="AS119" s="482"/>
      <c r="AT119" s="10"/>
    </row>
    <row r="120" spans="4:46" ht="15" customHeight="1" x14ac:dyDescent="0.2">
      <c r="D120" s="17"/>
      <c r="E120" s="482"/>
      <c r="F120" s="482"/>
      <c r="G120" s="482"/>
      <c r="H120" s="482"/>
      <c r="I120" s="482"/>
      <c r="J120" s="482"/>
      <c r="K120" s="482"/>
      <c r="L120" s="482"/>
      <c r="M120" s="482"/>
      <c r="N120" s="482"/>
      <c r="O120" s="482"/>
      <c r="P120" s="482"/>
      <c r="Q120" s="482"/>
      <c r="R120" s="482"/>
      <c r="S120" s="482"/>
      <c r="T120" s="482"/>
      <c r="U120" s="482"/>
      <c r="V120" s="482"/>
      <c r="W120" s="482"/>
      <c r="X120" s="482"/>
      <c r="Y120" s="482"/>
      <c r="Z120" s="482"/>
      <c r="AA120" s="482"/>
      <c r="AB120" s="482"/>
      <c r="AC120" s="482"/>
      <c r="AD120" s="482"/>
      <c r="AE120" s="482"/>
      <c r="AF120" s="482"/>
      <c r="AG120" s="482"/>
      <c r="AH120" s="482"/>
      <c r="AI120" s="482"/>
      <c r="AJ120" s="482"/>
      <c r="AK120" s="482"/>
      <c r="AL120" s="482"/>
      <c r="AM120" s="482"/>
      <c r="AN120" s="482"/>
      <c r="AO120" s="482"/>
      <c r="AP120" s="482"/>
      <c r="AQ120" s="482"/>
      <c r="AR120" s="482"/>
      <c r="AS120" s="482"/>
      <c r="AT120" s="10"/>
    </row>
    <row r="121" spans="4:46" ht="15" customHeight="1" x14ac:dyDescent="0.2">
      <c r="D121" s="17"/>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c r="AT121" s="10"/>
    </row>
    <row r="122" spans="4:46" ht="15" customHeight="1" x14ac:dyDescent="0.2">
      <c r="D122" s="17"/>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481" t="s">
        <v>47</v>
      </c>
      <c r="AJ122" s="481"/>
      <c r="AK122" s="481"/>
      <c r="AL122" s="481"/>
      <c r="AM122" s="481"/>
      <c r="AN122" s="481"/>
      <c r="AO122" s="481"/>
      <c r="AP122" s="481"/>
      <c r="AQ122" s="481"/>
      <c r="AR122" s="481"/>
      <c r="AS122" s="481"/>
      <c r="AT122" s="62"/>
    </row>
    <row r="123" spans="4:46" ht="15" customHeight="1" x14ac:dyDescent="0.2">
      <c r="D123" s="17"/>
      <c r="E123" s="66"/>
      <c r="F123" s="66"/>
      <c r="G123" s="66"/>
      <c r="H123" s="66"/>
      <c r="I123" s="66"/>
      <c r="J123" s="66"/>
      <c r="K123" s="66"/>
      <c r="L123" s="66"/>
      <c r="M123" s="66"/>
      <c r="N123" s="61"/>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66"/>
      <c r="AM123" s="66"/>
      <c r="AN123" s="66"/>
      <c r="AO123" s="66"/>
      <c r="AP123" s="66"/>
      <c r="AQ123" s="66"/>
      <c r="AR123" s="66"/>
      <c r="AS123" s="66"/>
      <c r="AT123" s="10"/>
    </row>
    <row r="124" spans="4:46" ht="15" customHeight="1" x14ac:dyDescent="0.2">
      <c r="D124" s="17"/>
      <c r="E124" s="237" t="s">
        <v>18</v>
      </c>
      <c r="F124" s="237"/>
      <c r="G124" s="237"/>
      <c r="H124" s="237"/>
      <c r="I124" s="237"/>
      <c r="J124" s="237"/>
      <c r="L124" s="15" t="s">
        <v>17</v>
      </c>
      <c r="M124" s="66"/>
      <c r="N124" s="61"/>
      <c r="O124" s="237"/>
      <c r="P124" s="237"/>
      <c r="Q124" s="237"/>
      <c r="R124" s="237"/>
      <c r="S124" s="237"/>
      <c r="T124" s="237"/>
      <c r="U124" s="237"/>
      <c r="V124" s="237"/>
      <c r="W124" s="237"/>
      <c r="X124" s="237"/>
      <c r="Y124" s="237"/>
      <c r="Z124" s="237"/>
      <c r="AA124" s="237"/>
      <c r="AB124" s="237"/>
      <c r="AC124" s="237"/>
      <c r="AD124" s="237"/>
      <c r="AE124" s="237"/>
      <c r="AF124" s="237"/>
      <c r="AG124" s="237"/>
      <c r="AH124" s="237"/>
      <c r="AI124" s="237"/>
      <c r="AJ124" s="237"/>
      <c r="AK124" s="237"/>
      <c r="AL124" s="61"/>
      <c r="AM124" s="61"/>
      <c r="AN124" s="61"/>
      <c r="AO124" s="61"/>
      <c r="AP124" s="61"/>
      <c r="AQ124" s="61"/>
      <c r="AR124" s="61"/>
      <c r="AS124" s="61"/>
      <c r="AT124" s="10"/>
    </row>
    <row r="125" spans="4:46" ht="15" customHeight="1" x14ac:dyDescent="0.2">
      <c r="D125" s="17"/>
      <c r="E125" s="488" t="s">
        <v>153</v>
      </c>
      <c r="F125" s="488"/>
      <c r="G125" s="488"/>
      <c r="H125" s="488"/>
      <c r="I125" s="488"/>
      <c r="J125" s="488"/>
      <c r="L125" s="66"/>
      <c r="M125" s="66"/>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10"/>
    </row>
    <row r="126" spans="4:46" ht="15" customHeight="1" x14ac:dyDescent="0.2">
      <c r="D126" s="17"/>
      <c r="E126" s="66"/>
      <c r="F126" s="66"/>
      <c r="G126" s="66"/>
      <c r="H126" s="66"/>
      <c r="I126" s="66"/>
      <c r="J126" s="66"/>
      <c r="L126" s="66"/>
      <c r="M126" s="66"/>
      <c r="N126" s="61"/>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66"/>
      <c r="AM126" s="66"/>
      <c r="AN126" s="66"/>
      <c r="AO126" s="66"/>
      <c r="AP126" s="66"/>
      <c r="AQ126" s="66"/>
      <c r="AR126" s="66"/>
      <c r="AS126" s="66"/>
      <c r="AT126" s="10"/>
    </row>
    <row r="127" spans="4:46" ht="15" customHeight="1" x14ac:dyDescent="0.2">
      <c r="D127" s="17"/>
      <c r="E127" s="66"/>
      <c r="F127" s="66"/>
      <c r="G127" s="66"/>
      <c r="H127" s="66"/>
      <c r="I127" s="66"/>
      <c r="J127" s="66"/>
      <c r="L127" s="15" t="s">
        <v>13</v>
      </c>
      <c r="M127" s="66"/>
      <c r="N127" s="61"/>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7"/>
      <c r="AK127" s="237"/>
      <c r="AL127" s="61"/>
      <c r="AM127" s="61"/>
      <c r="AN127" s="63"/>
      <c r="AO127" s="63"/>
      <c r="AP127" s="63"/>
      <c r="AQ127" s="66"/>
      <c r="AR127" s="66"/>
      <c r="AS127" s="66"/>
      <c r="AT127" s="10"/>
    </row>
    <row r="128" spans="4:46" ht="15" customHeight="1" thickBot="1" x14ac:dyDescent="0.25">
      <c r="D128" s="17"/>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7"/>
      <c r="AO128" s="67"/>
      <c r="AP128" s="67"/>
      <c r="AQ128" s="66"/>
      <c r="AR128" s="66"/>
      <c r="AS128" s="66"/>
      <c r="AT128" s="10"/>
    </row>
    <row r="129" spans="4:46" ht="15" customHeight="1" x14ac:dyDescent="0.2">
      <c r="D129" s="34"/>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4"/>
    </row>
    <row r="130" spans="4:46" ht="15" customHeight="1" x14ac:dyDescent="0.2">
      <c r="D130" s="217" t="s">
        <v>54</v>
      </c>
      <c r="E130" s="218"/>
      <c r="F130" s="218"/>
      <c r="G130" s="218"/>
      <c r="H130" s="218"/>
      <c r="I130" s="218"/>
      <c r="J130" s="218"/>
      <c r="K130" s="218"/>
      <c r="L130" s="218"/>
      <c r="M130" s="218"/>
      <c r="N130" s="218"/>
      <c r="O130" s="218"/>
      <c r="P130" s="218"/>
      <c r="Q130" s="218"/>
      <c r="R130" s="218"/>
      <c r="S130" s="218"/>
      <c r="T130" s="218"/>
      <c r="U130" s="218"/>
      <c r="V130" s="218"/>
      <c r="W130" s="218"/>
      <c r="X130" s="218"/>
      <c r="Y130" s="218"/>
      <c r="Z130" s="218"/>
      <c r="AA130" s="218"/>
      <c r="AB130" s="218"/>
      <c r="AC130" s="218"/>
      <c r="AD130" s="218"/>
      <c r="AE130" s="218"/>
      <c r="AF130" s="218"/>
      <c r="AG130" s="218"/>
      <c r="AH130" s="218"/>
      <c r="AI130" s="218"/>
      <c r="AJ130" s="218"/>
      <c r="AK130" s="218"/>
      <c r="AL130" s="218"/>
      <c r="AM130" s="218"/>
      <c r="AN130" s="218"/>
      <c r="AO130" s="218"/>
      <c r="AP130" s="218"/>
      <c r="AQ130" s="218"/>
      <c r="AR130" s="218"/>
      <c r="AS130" s="218"/>
      <c r="AT130" s="219"/>
    </row>
    <row r="131" spans="4:46" ht="15" customHeight="1" x14ac:dyDescent="0.2">
      <c r="D131" s="334"/>
      <c r="E131" s="335"/>
      <c r="F131" s="335"/>
      <c r="G131" s="335"/>
      <c r="H131" s="335"/>
      <c r="I131" s="335"/>
      <c r="J131" s="335"/>
      <c r="K131" s="335"/>
      <c r="L131" s="335"/>
      <c r="M131" s="335"/>
      <c r="N131" s="335"/>
      <c r="O131" s="335"/>
      <c r="P131" s="335"/>
      <c r="Q131" s="335"/>
      <c r="R131" s="335"/>
      <c r="S131" s="335"/>
      <c r="T131" s="335"/>
      <c r="U131" s="335"/>
      <c r="V131" s="335"/>
      <c r="W131" s="335"/>
      <c r="X131" s="335"/>
      <c r="Y131" s="335"/>
      <c r="Z131" s="335"/>
      <c r="AA131" s="335"/>
      <c r="AB131" s="335"/>
      <c r="AC131" s="335"/>
      <c r="AD131" s="335"/>
      <c r="AE131" s="335"/>
      <c r="AF131" s="335"/>
      <c r="AG131" s="335"/>
      <c r="AH131" s="335"/>
      <c r="AI131" s="335"/>
      <c r="AJ131" s="335"/>
      <c r="AK131" s="335"/>
      <c r="AL131" s="335"/>
      <c r="AM131" s="335"/>
      <c r="AN131" s="335"/>
      <c r="AO131" s="335"/>
      <c r="AP131" s="335"/>
      <c r="AQ131" s="335"/>
      <c r="AR131" s="335"/>
      <c r="AS131" s="335"/>
      <c r="AT131" s="484"/>
    </row>
    <row r="132" spans="4:46" ht="15" customHeight="1" x14ac:dyDescent="0.2">
      <c r="D132" s="415"/>
      <c r="E132" s="416"/>
      <c r="F132" s="416"/>
      <c r="G132" s="416"/>
      <c r="H132" s="416"/>
      <c r="I132" s="416"/>
      <c r="J132" s="416"/>
      <c r="K132" s="416"/>
      <c r="L132" s="416"/>
      <c r="M132" s="416"/>
      <c r="N132" s="416"/>
      <c r="O132" s="416"/>
      <c r="P132" s="416"/>
      <c r="Q132" s="416"/>
      <c r="R132" s="416"/>
      <c r="S132" s="416"/>
      <c r="T132" s="416"/>
      <c r="U132" s="416"/>
      <c r="V132" s="416"/>
      <c r="W132" s="416"/>
      <c r="X132" s="416"/>
      <c r="Y132" s="416"/>
      <c r="Z132" s="416"/>
      <c r="AA132" s="416"/>
      <c r="AB132" s="416"/>
      <c r="AC132" s="416"/>
      <c r="AD132" s="416"/>
      <c r="AE132" s="416"/>
      <c r="AF132" s="416"/>
      <c r="AG132" s="416"/>
      <c r="AH132" s="416"/>
      <c r="AI132" s="416"/>
      <c r="AJ132" s="416"/>
      <c r="AK132" s="416"/>
      <c r="AL132" s="416"/>
      <c r="AM132" s="416"/>
      <c r="AN132" s="416"/>
      <c r="AO132" s="416"/>
      <c r="AP132" s="416"/>
      <c r="AQ132" s="416"/>
      <c r="AR132" s="416"/>
      <c r="AS132" s="416"/>
      <c r="AT132" s="417"/>
    </row>
    <row r="133" spans="4:46" ht="15" customHeight="1" x14ac:dyDescent="0.2">
      <c r="D133" s="485"/>
      <c r="E133" s="486"/>
      <c r="F133" s="486"/>
      <c r="G133" s="486"/>
      <c r="H133" s="486"/>
      <c r="I133" s="486"/>
      <c r="J133" s="486"/>
      <c r="K133" s="486"/>
      <c r="L133" s="486"/>
      <c r="M133" s="486"/>
      <c r="N133" s="486"/>
      <c r="O133" s="486"/>
      <c r="P133" s="486"/>
      <c r="Q133" s="486"/>
      <c r="R133" s="486"/>
      <c r="S133" s="486"/>
      <c r="T133" s="486"/>
      <c r="U133" s="486"/>
      <c r="V133" s="486"/>
      <c r="W133" s="486"/>
      <c r="X133" s="486"/>
      <c r="Y133" s="486"/>
      <c r="Z133" s="486"/>
      <c r="AA133" s="486"/>
      <c r="AB133" s="486"/>
      <c r="AC133" s="486"/>
      <c r="AD133" s="486"/>
      <c r="AE133" s="486"/>
      <c r="AF133" s="486"/>
      <c r="AG133" s="486"/>
      <c r="AH133" s="486"/>
      <c r="AI133" s="486"/>
      <c r="AJ133" s="486"/>
      <c r="AK133" s="486"/>
      <c r="AL133" s="486"/>
      <c r="AM133" s="486"/>
      <c r="AN133" s="486"/>
      <c r="AO133" s="486"/>
      <c r="AP133" s="486"/>
      <c r="AQ133" s="486"/>
      <c r="AR133" s="486"/>
      <c r="AS133" s="486"/>
      <c r="AT133" s="487"/>
    </row>
    <row r="134" spans="4:46" ht="15" customHeight="1" x14ac:dyDescent="0.2">
      <c r="D134" s="485"/>
      <c r="E134" s="486"/>
      <c r="F134" s="486"/>
      <c r="G134" s="486"/>
      <c r="H134" s="486"/>
      <c r="I134" s="486"/>
      <c r="J134" s="486"/>
      <c r="K134" s="486"/>
      <c r="L134" s="486"/>
      <c r="M134" s="486"/>
      <c r="N134" s="486"/>
      <c r="O134" s="486"/>
      <c r="P134" s="486"/>
      <c r="Q134" s="486"/>
      <c r="R134" s="486"/>
      <c r="S134" s="486"/>
      <c r="T134" s="486"/>
      <c r="U134" s="486"/>
      <c r="V134" s="486"/>
      <c r="W134" s="486"/>
      <c r="X134" s="486"/>
      <c r="Y134" s="486"/>
      <c r="Z134" s="486"/>
      <c r="AA134" s="486"/>
      <c r="AB134" s="486"/>
      <c r="AC134" s="486"/>
      <c r="AD134" s="486"/>
      <c r="AE134" s="486"/>
      <c r="AF134" s="486"/>
      <c r="AG134" s="486"/>
      <c r="AH134" s="486"/>
      <c r="AI134" s="486"/>
      <c r="AJ134" s="486"/>
      <c r="AK134" s="486"/>
      <c r="AL134" s="486"/>
      <c r="AM134" s="486"/>
      <c r="AN134" s="486"/>
      <c r="AO134" s="486"/>
      <c r="AP134" s="486"/>
      <c r="AQ134" s="486"/>
      <c r="AR134" s="486"/>
      <c r="AS134" s="486"/>
      <c r="AT134" s="487"/>
    </row>
    <row r="135" spans="4:46" ht="15" customHeight="1" x14ac:dyDescent="0.2">
      <c r="D135" s="485"/>
      <c r="E135" s="486"/>
      <c r="F135" s="486"/>
      <c r="G135" s="486"/>
      <c r="H135" s="486"/>
      <c r="I135" s="486"/>
      <c r="J135" s="486"/>
      <c r="K135" s="486"/>
      <c r="L135" s="486"/>
      <c r="M135" s="486"/>
      <c r="N135" s="486"/>
      <c r="O135" s="486"/>
      <c r="P135" s="486"/>
      <c r="Q135" s="486"/>
      <c r="R135" s="486"/>
      <c r="S135" s="486"/>
      <c r="T135" s="486"/>
      <c r="U135" s="486"/>
      <c r="V135" s="486"/>
      <c r="W135" s="486"/>
      <c r="X135" s="486"/>
      <c r="Y135" s="486"/>
      <c r="Z135" s="486"/>
      <c r="AA135" s="486"/>
      <c r="AB135" s="486"/>
      <c r="AC135" s="486"/>
      <c r="AD135" s="486"/>
      <c r="AE135" s="486"/>
      <c r="AF135" s="486"/>
      <c r="AG135" s="486"/>
      <c r="AH135" s="486"/>
      <c r="AI135" s="486"/>
      <c r="AJ135" s="486"/>
      <c r="AK135" s="486"/>
      <c r="AL135" s="486"/>
      <c r="AM135" s="486"/>
      <c r="AN135" s="486"/>
      <c r="AO135" s="486"/>
      <c r="AP135" s="486"/>
      <c r="AQ135" s="486"/>
      <c r="AR135" s="486"/>
      <c r="AS135" s="486"/>
      <c r="AT135" s="487"/>
    </row>
    <row r="136" spans="4:46" ht="15" customHeight="1" x14ac:dyDescent="0.2">
      <c r="D136" s="485"/>
      <c r="E136" s="486"/>
      <c r="F136" s="486"/>
      <c r="G136" s="486"/>
      <c r="H136" s="486"/>
      <c r="I136" s="486"/>
      <c r="J136" s="486"/>
      <c r="K136" s="486"/>
      <c r="L136" s="486"/>
      <c r="M136" s="486"/>
      <c r="N136" s="486"/>
      <c r="O136" s="486"/>
      <c r="P136" s="486"/>
      <c r="Q136" s="486"/>
      <c r="R136" s="486"/>
      <c r="S136" s="486"/>
      <c r="T136" s="486"/>
      <c r="U136" s="486"/>
      <c r="V136" s="486"/>
      <c r="W136" s="486"/>
      <c r="X136" s="486"/>
      <c r="Y136" s="486"/>
      <c r="Z136" s="486"/>
      <c r="AA136" s="486"/>
      <c r="AB136" s="486"/>
      <c r="AC136" s="486"/>
      <c r="AD136" s="486"/>
      <c r="AE136" s="486"/>
      <c r="AF136" s="486"/>
      <c r="AG136" s="486"/>
      <c r="AH136" s="486"/>
      <c r="AI136" s="486"/>
      <c r="AJ136" s="486"/>
      <c r="AK136" s="486"/>
      <c r="AL136" s="486"/>
      <c r="AM136" s="486"/>
      <c r="AN136" s="486"/>
      <c r="AO136" s="486"/>
      <c r="AP136" s="486"/>
      <c r="AQ136" s="486"/>
      <c r="AR136" s="486"/>
      <c r="AS136" s="486"/>
      <c r="AT136" s="487"/>
    </row>
    <row r="137" spans="4:46" ht="15" customHeight="1" x14ac:dyDescent="0.2">
      <c r="D137" s="485"/>
      <c r="E137" s="486"/>
      <c r="F137" s="486"/>
      <c r="G137" s="486"/>
      <c r="H137" s="486"/>
      <c r="I137" s="486"/>
      <c r="J137" s="486"/>
      <c r="K137" s="486"/>
      <c r="L137" s="486"/>
      <c r="M137" s="486"/>
      <c r="N137" s="486"/>
      <c r="O137" s="486"/>
      <c r="P137" s="486"/>
      <c r="Q137" s="486"/>
      <c r="R137" s="486"/>
      <c r="S137" s="486"/>
      <c r="T137" s="486"/>
      <c r="U137" s="486"/>
      <c r="V137" s="486"/>
      <c r="W137" s="486"/>
      <c r="X137" s="486"/>
      <c r="Y137" s="486"/>
      <c r="Z137" s="486"/>
      <c r="AA137" s="486"/>
      <c r="AB137" s="486"/>
      <c r="AC137" s="486"/>
      <c r="AD137" s="486"/>
      <c r="AE137" s="486"/>
      <c r="AF137" s="486"/>
      <c r="AG137" s="486"/>
      <c r="AH137" s="486"/>
      <c r="AI137" s="486"/>
      <c r="AJ137" s="486"/>
      <c r="AK137" s="486"/>
      <c r="AL137" s="486"/>
      <c r="AM137" s="486"/>
      <c r="AN137" s="486"/>
      <c r="AO137" s="486"/>
      <c r="AP137" s="486"/>
      <c r="AQ137" s="486"/>
      <c r="AR137" s="486"/>
      <c r="AS137" s="486"/>
      <c r="AT137" s="487"/>
    </row>
    <row r="138" spans="4:46" ht="15" customHeight="1" x14ac:dyDescent="0.2">
      <c r="D138" s="485"/>
      <c r="E138" s="486"/>
      <c r="F138" s="486"/>
      <c r="G138" s="486"/>
      <c r="H138" s="486"/>
      <c r="I138" s="486"/>
      <c r="J138" s="486"/>
      <c r="K138" s="486"/>
      <c r="L138" s="486"/>
      <c r="M138" s="486"/>
      <c r="N138" s="486"/>
      <c r="O138" s="486"/>
      <c r="P138" s="486"/>
      <c r="Q138" s="486"/>
      <c r="R138" s="486"/>
      <c r="S138" s="486"/>
      <c r="T138" s="486"/>
      <c r="U138" s="486"/>
      <c r="V138" s="486"/>
      <c r="W138" s="486"/>
      <c r="X138" s="486"/>
      <c r="Y138" s="486"/>
      <c r="Z138" s="486"/>
      <c r="AA138" s="486"/>
      <c r="AB138" s="486"/>
      <c r="AC138" s="486"/>
      <c r="AD138" s="486"/>
      <c r="AE138" s="486"/>
      <c r="AF138" s="486"/>
      <c r="AG138" s="486"/>
      <c r="AH138" s="486"/>
      <c r="AI138" s="486"/>
      <c r="AJ138" s="486"/>
      <c r="AK138" s="486"/>
      <c r="AL138" s="486"/>
      <c r="AM138" s="486"/>
      <c r="AN138" s="486"/>
      <c r="AO138" s="486"/>
      <c r="AP138" s="486"/>
      <c r="AQ138" s="486"/>
      <c r="AR138" s="486"/>
      <c r="AS138" s="486"/>
      <c r="AT138" s="487"/>
    </row>
    <row r="139" spans="4:46" ht="15" customHeight="1" x14ac:dyDescent="0.2">
      <c r="D139" s="485"/>
      <c r="E139" s="486"/>
      <c r="F139" s="486"/>
      <c r="G139" s="486"/>
      <c r="H139" s="486"/>
      <c r="I139" s="486"/>
      <c r="J139" s="486"/>
      <c r="K139" s="486"/>
      <c r="L139" s="486"/>
      <c r="M139" s="486"/>
      <c r="N139" s="486"/>
      <c r="O139" s="486"/>
      <c r="P139" s="486"/>
      <c r="Q139" s="486"/>
      <c r="R139" s="486"/>
      <c r="S139" s="486"/>
      <c r="T139" s="486"/>
      <c r="U139" s="486"/>
      <c r="V139" s="486"/>
      <c r="W139" s="486"/>
      <c r="X139" s="486"/>
      <c r="Y139" s="486"/>
      <c r="Z139" s="486"/>
      <c r="AA139" s="486"/>
      <c r="AB139" s="486"/>
      <c r="AC139" s="486"/>
      <c r="AD139" s="486"/>
      <c r="AE139" s="486"/>
      <c r="AF139" s="486"/>
      <c r="AG139" s="486"/>
      <c r="AH139" s="486"/>
      <c r="AI139" s="486"/>
      <c r="AJ139" s="486"/>
      <c r="AK139" s="486"/>
      <c r="AL139" s="486"/>
      <c r="AM139" s="486"/>
      <c r="AN139" s="486"/>
      <c r="AO139" s="486"/>
      <c r="AP139" s="486"/>
      <c r="AQ139" s="486"/>
      <c r="AR139" s="486"/>
      <c r="AS139" s="486"/>
      <c r="AT139" s="487"/>
    </row>
    <row r="140" spans="4:46" ht="15" customHeight="1" x14ac:dyDescent="0.2">
      <c r="D140" s="485"/>
      <c r="E140" s="486"/>
      <c r="F140" s="486"/>
      <c r="G140" s="486"/>
      <c r="H140" s="486"/>
      <c r="I140" s="486"/>
      <c r="J140" s="486"/>
      <c r="K140" s="486"/>
      <c r="L140" s="486"/>
      <c r="M140" s="486"/>
      <c r="N140" s="486"/>
      <c r="O140" s="486"/>
      <c r="P140" s="486"/>
      <c r="Q140" s="486"/>
      <c r="R140" s="486"/>
      <c r="S140" s="486"/>
      <c r="T140" s="486"/>
      <c r="U140" s="486"/>
      <c r="V140" s="486"/>
      <c r="W140" s="486"/>
      <c r="X140" s="486"/>
      <c r="Y140" s="486"/>
      <c r="Z140" s="486"/>
      <c r="AA140" s="486"/>
      <c r="AB140" s="486"/>
      <c r="AC140" s="486"/>
      <c r="AD140" s="486"/>
      <c r="AE140" s="486"/>
      <c r="AF140" s="486"/>
      <c r="AG140" s="486"/>
      <c r="AH140" s="486"/>
      <c r="AI140" s="486"/>
      <c r="AJ140" s="486"/>
      <c r="AK140" s="486"/>
      <c r="AL140" s="486"/>
      <c r="AM140" s="486"/>
      <c r="AN140" s="486"/>
      <c r="AO140" s="486"/>
      <c r="AP140" s="486"/>
      <c r="AQ140" s="486"/>
      <c r="AR140" s="486"/>
      <c r="AS140" s="486"/>
      <c r="AT140" s="487"/>
    </row>
    <row r="141" spans="4:46" ht="15" customHeight="1" x14ac:dyDescent="0.2">
      <c r="D141" s="485"/>
      <c r="E141" s="486"/>
      <c r="F141" s="486"/>
      <c r="G141" s="486"/>
      <c r="H141" s="486"/>
      <c r="I141" s="486"/>
      <c r="J141" s="486"/>
      <c r="K141" s="486"/>
      <c r="L141" s="486"/>
      <c r="M141" s="486"/>
      <c r="N141" s="486"/>
      <c r="O141" s="486"/>
      <c r="P141" s="486"/>
      <c r="Q141" s="486"/>
      <c r="R141" s="486"/>
      <c r="S141" s="486"/>
      <c r="T141" s="486"/>
      <c r="U141" s="486"/>
      <c r="V141" s="486"/>
      <c r="W141" s="486"/>
      <c r="X141" s="486"/>
      <c r="Y141" s="486"/>
      <c r="Z141" s="486"/>
      <c r="AA141" s="486"/>
      <c r="AB141" s="486"/>
      <c r="AC141" s="486"/>
      <c r="AD141" s="486"/>
      <c r="AE141" s="486"/>
      <c r="AF141" s="486"/>
      <c r="AG141" s="486"/>
      <c r="AH141" s="486"/>
      <c r="AI141" s="486"/>
      <c r="AJ141" s="486"/>
      <c r="AK141" s="486"/>
      <c r="AL141" s="486"/>
      <c r="AM141" s="486"/>
      <c r="AN141" s="486"/>
      <c r="AO141" s="486"/>
      <c r="AP141" s="486"/>
      <c r="AQ141" s="486"/>
      <c r="AR141" s="486"/>
      <c r="AS141" s="486"/>
      <c r="AT141" s="487"/>
    </row>
    <row r="142" spans="4:46" ht="15" customHeight="1" x14ac:dyDescent="0.2">
      <c r="D142" s="485"/>
      <c r="E142" s="486"/>
      <c r="F142" s="486"/>
      <c r="G142" s="486"/>
      <c r="H142" s="486"/>
      <c r="I142" s="486"/>
      <c r="J142" s="486"/>
      <c r="K142" s="486"/>
      <c r="L142" s="486"/>
      <c r="M142" s="486"/>
      <c r="N142" s="486"/>
      <c r="O142" s="486"/>
      <c r="P142" s="486"/>
      <c r="Q142" s="486"/>
      <c r="R142" s="486"/>
      <c r="S142" s="486"/>
      <c r="T142" s="486"/>
      <c r="U142" s="486"/>
      <c r="V142" s="486"/>
      <c r="W142" s="486"/>
      <c r="X142" s="486"/>
      <c r="Y142" s="486"/>
      <c r="Z142" s="486"/>
      <c r="AA142" s="486"/>
      <c r="AB142" s="486"/>
      <c r="AC142" s="486"/>
      <c r="AD142" s="486"/>
      <c r="AE142" s="486"/>
      <c r="AF142" s="486"/>
      <c r="AG142" s="486"/>
      <c r="AH142" s="486"/>
      <c r="AI142" s="486"/>
      <c r="AJ142" s="486"/>
      <c r="AK142" s="486"/>
      <c r="AL142" s="486"/>
      <c r="AM142" s="486"/>
      <c r="AN142" s="486"/>
      <c r="AO142" s="486"/>
      <c r="AP142" s="486"/>
      <c r="AQ142" s="486"/>
      <c r="AR142" s="486"/>
      <c r="AS142" s="486"/>
      <c r="AT142" s="487"/>
    </row>
    <row r="143" spans="4:46" ht="15" customHeight="1" x14ac:dyDescent="0.2">
      <c r="D143" s="485"/>
      <c r="E143" s="486"/>
      <c r="F143" s="486"/>
      <c r="G143" s="486"/>
      <c r="H143" s="486"/>
      <c r="I143" s="486"/>
      <c r="J143" s="486"/>
      <c r="K143" s="486"/>
      <c r="L143" s="486"/>
      <c r="M143" s="486"/>
      <c r="N143" s="486"/>
      <c r="O143" s="486"/>
      <c r="P143" s="486"/>
      <c r="Q143" s="486"/>
      <c r="R143" s="486"/>
      <c r="S143" s="486"/>
      <c r="T143" s="486"/>
      <c r="U143" s="486"/>
      <c r="V143" s="486"/>
      <c r="W143" s="486"/>
      <c r="X143" s="486"/>
      <c r="Y143" s="486"/>
      <c r="Z143" s="486"/>
      <c r="AA143" s="486"/>
      <c r="AB143" s="486"/>
      <c r="AC143" s="486"/>
      <c r="AD143" s="486"/>
      <c r="AE143" s="486"/>
      <c r="AF143" s="486"/>
      <c r="AG143" s="486"/>
      <c r="AH143" s="486"/>
      <c r="AI143" s="486"/>
      <c r="AJ143" s="486"/>
      <c r="AK143" s="486"/>
      <c r="AL143" s="486"/>
      <c r="AM143" s="486"/>
      <c r="AN143" s="486"/>
      <c r="AO143" s="486"/>
      <c r="AP143" s="486"/>
      <c r="AQ143" s="486"/>
      <c r="AR143" s="486"/>
      <c r="AS143" s="486"/>
      <c r="AT143" s="487"/>
    </row>
    <row r="144" spans="4:46" ht="15" customHeight="1" x14ac:dyDescent="0.2">
      <c r="D144" s="485"/>
      <c r="E144" s="486"/>
      <c r="F144" s="486"/>
      <c r="G144" s="486"/>
      <c r="H144" s="486"/>
      <c r="I144" s="486"/>
      <c r="J144" s="486"/>
      <c r="K144" s="486"/>
      <c r="L144" s="486"/>
      <c r="M144" s="486"/>
      <c r="N144" s="486"/>
      <c r="O144" s="486"/>
      <c r="P144" s="486"/>
      <c r="Q144" s="486"/>
      <c r="R144" s="486"/>
      <c r="S144" s="486"/>
      <c r="T144" s="486"/>
      <c r="U144" s="486"/>
      <c r="V144" s="486"/>
      <c r="W144" s="486"/>
      <c r="X144" s="486"/>
      <c r="Y144" s="486"/>
      <c r="Z144" s="486"/>
      <c r="AA144" s="486"/>
      <c r="AB144" s="486"/>
      <c r="AC144" s="486"/>
      <c r="AD144" s="486"/>
      <c r="AE144" s="486"/>
      <c r="AF144" s="486"/>
      <c r="AG144" s="486"/>
      <c r="AH144" s="486"/>
      <c r="AI144" s="486"/>
      <c r="AJ144" s="486"/>
      <c r="AK144" s="486"/>
      <c r="AL144" s="486"/>
      <c r="AM144" s="486"/>
      <c r="AN144" s="486"/>
      <c r="AO144" s="486"/>
      <c r="AP144" s="486"/>
      <c r="AQ144" s="486"/>
      <c r="AR144" s="486"/>
      <c r="AS144" s="486"/>
      <c r="AT144" s="487"/>
    </row>
    <row r="145" spans="4:46" ht="15" customHeight="1" x14ac:dyDescent="0.2">
      <c r="D145" s="485"/>
      <c r="E145" s="486"/>
      <c r="F145" s="486"/>
      <c r="G145" s="486"/>
      <c r="H145" s="486"/>
      <c r="I145" s="486"/>
      <c r="J145" s="486"/>
      <c r="K145" s="486"/>
      <c r="L145" s="486"/>
      <c r="M145" s="486"/>
      <c r="N145" s="486"/>
      <c r="O145" s="486"/>
      <c r="P145" s="486"/>
      <c r="Q145" s="486"/>
      <c r="R145" s="486"/>
      <c r="S145" s="486"/>
      <c r="T145" s="486"/>
      <c r="U145" s="486"/>
      <c r="V145" s="486"/>
      <c r="W145" s="486"/>
      <c r="X145" s="486"/>
      <c r="Y145" s="486"/>
      <c r="Z145" s="486"/>
      <c r="AA145" s="486"/>
      <c r="AB145" s="486"/>
      <c r="AC145" s="486"/>
      <c r="AD145" s="486"/>
      <c r="AE145" s="486"/>
      <c r="AF145" s="486"/>
      <c r="AG145" s="486"/>
      <c r="AH145" s="486"/>
      <c r="AI145" s="486"/>
      <c r="AJ145" s="486"/>
      <c r="AK145" s="486"/>
      <c r="AL145" s="486"/>
      <c r="AM145" s="486"/>
      <c r="AN145" s="486"/>
      <c r="AO145" s="486"/>
      <c r="AP145" s="486"/>
      <c r="AQ145" s="486"/>
      <c r="AR145" s="486"/>
      <c r="AS145" s="486"/>
      <c r="AT145" s="487"/>
    </row>
    <row r="146" spans="4:46" x14ac:dyDescent="0.2">
      <c r="D146" s="418"/>
      <c r="E146" s="419"/>
      <c r="F146" s="419"/>
      <c r="G146" s="419"/>
      <c r="H146" s="419"/>
      <c r="I146" s="419"/>
      <c r="J146" s="419"/>
      <c r="K146" s="419"/>
      <c r="L146" s="419"/>
      <c r="M146" s="419"/>
      <c r="N146" s="419"/>
      <c r="O146" s="419"/>
      <c r="P146" s="419"/>
      <c r="Q146" s="419"/>
      <c r="R146" s="419"/>
      <c r="S146" s="419"/>
      <c r="T146" s="419"/>
      <c r="U146" s="419"/>
      <c r="V146" s="419"/>
      <c r="W146" s="419"/>
      <c r="X146" s="419"/>
      <c r="Y146" s="419"/>
      <c r="Z146" s="419"/>
      <c r="AA146" s="419"/>
      <c r="AB146" s="419"/>
      <c r="AC146" s="419"/>
      <c r="AD146" s="419"/>
      <c r="AE146" s="419"/>
      <c r="AF146" s="419"/>
      <c r="AG146" s="419"/>
      <c r="AH146" s="419"/>
      <c r="AI146" s="419"/>
      <c r="AJ146" s="419"/>
      <c r="AK146" s="419"/>
      <c r="AL146" s="419"/>
      <c r="AM146" s="419"/>
      <c r="AN146" s="419"/>
      <c r="AO146" s="419"/>
      <c r="AP146" s="419"/>
      <c r="AQ146" s="419"/>
      <c r="AR146" s="419"/>
      <c r="AS146" s="419"/>
      <c r="AT146" s="420"/>
    </row>
    <row r="148" spans="4:46" ht="14.4" x14ac:dyDescent="0.2">
      <c r="D148" s="257" t="s">
        <v>19</v>
      </c>
      <c r="E148" s="238"/>
      <c r="F148" s="239"/>
      <c r="G148" s="200" t="s">
        <v>128</v>
      </c>
      <c r="H148" s="202"/>
      <c r="I148" s="202"/>
      <c r="J148" s="202"/>
      <c r="K148" s="202"/>
      <c r="L148" s="202"/>
      <c r="M148" s="193"/>
      <c r="N148" s="193" t="s">
        <v>129</v>
      </c>
      <c r="O148" s="193"/>
      <c r="P148" s="193"/>
      <c r="Q148" s="193"/>
      <c r="R148" s="193"/>
      <c r="S148" s="193"/>
      <c r="T148" s="193"/>
      <c r="U148" s="193"/>
      <c r="V148" s="193"/>
      <c r="W148" s="193"/>
      <c r="X148" s="193"/>
      <c r="Y148" s="193"/>
      <c r="Z148" s="193"/>
      <c r="AA148" s="193"/>
      <c r="AB148" s="193"/>
      <c r="AC148" s="193"/>
      <c r="AD148" s="193"/>
      <c r="AE148" s="193"/>
      <c r="AF148" s="193"/>
      <c r="AG148" s="193"/>
      <c r="AH148" s="193"/>
      <c r="AI148" s="193"/>
      <c r="AJ148" s="193"/>
      <c r="AK148" s="193"/>
      <c r="AL148" s="193"/>
      <c r="AM148" s="193"/>
      <c r="AN148" s="193"/>
      <c r="AO148" s="193"/>
      <c r="AP148" s="193"/>
      <c r="AQ148" s="193"/>
      <c r="AR148" s="193"/>
      <c r="AS148" s="193"/>
      <c r="AT148" s="194"/>
    </row>
    <row r="149" spans="4:46" ht="14.4" x14ac:dyDescent="0.2">
      <c r="D149" s="402"/>
      <c r="E149" s="216"/>
      <c r="F149" s="352"/>
      <c r="G149" s="195"/>
      <c r="H149" s="196"/>
      <c r="I149" s="196"/>
      <c r="J149" s="196"/>
      <c r="K149" s="196"/>
      <c r="L149" s="196"/>
      <c r="M149" s="196"/>
      <c r="N149" s="198" t="s">
        <v>149</v>
      </c>
      <c r="O149" s="198"/>
      <c r="P149" s="198"/>
      <c r="Q149" s="198"/>
      <c r="R149" s="198"/>
      <c r="S149" s="198"/>
      <c r="T149" s="198"/>
      <c r="U149" s="198" t="s">
        <v>150</v>
      </c>
      <c r="V149" s="198"/>
      <c r="W149" s="198"/>
      <c r="X149" s="198"/>
      <c r="Y149" s="198"/>
      <c r="Z149" s="198"/>
      <c r="AA149" s="198"/>
      <c r="AB149" s="198"/>
      <c r="AC149" s="198" t="s">
        <v>151</v>
      </c>
      <c r="AD149" s="198"/>
      <c r="AE149" s="198"/>
      <c r="AF149" s="198"/>
      <c r="AG149" s="198"/>
      <c r="AH149" s="198"/>
      <c r="AI149" s="198"/>
      <c r="AJ149" s="198" t="s">
        <v>148</v>
      </c>
      <c r="AK149" s="198"/>
      <c r="AL149" s="198"/>
      <c r="AM149" s="198"/>
      <c r="AN149" s="198"/>
      <c r="AO149" s="198"/>
      <c r="AP149" s="198"/>
      <c r="AQ149" s="196"/>
      <c r="AR149" s="196"/>
      <c r="AS149" s="196"/>
      <c r="AT149" s="197"/>
    </row>
    <row r="150" spans="4:46" ht="14.4" x14ac:dyDescent="0.2">
      <c r="D150" s="402"/>
      <c r="E150" s="216"/>
      <c r="F150" s="352"/>
      <c r="G150" s="201"/>
      <c r="H150" s="196"/>
      <c r="I150" s="196"/>
      <c r="J150" s="196"/>
      <c r="K150" s="196"/>
      <c r="L150" s="196"/>
      <c r="M150" s="196"/>
      <c r="N150" s="196"/>
      <c r="O150" s="196"/>
      <c r="P150" s="196"/>
      <c r="Q150" s="196"/>
      <c r="R150" s="196"/>
      <c r="S150" s="196"/>
      <c r="T150" s="196"/>
      <c r="U150" s="196"/>
      <c r="V150" s="196"/>
      <c r="W150" s="196"/>
      <c r="X150" s="196"/>
      <c r="Y150" s="196"/>
      <c r="Z150" s="196"/>
      <c r="AA150" s="196"/>
      <c r="AB150" s="196"/>
      <c r="AC150" s="196"/>
      <c r="AD150" s="196"/>
      <c r="AE150" s="196"/>
      <c r="AF150" s="196"/>
      <c r="AG150" s="196"/>
      <c r="AH150" s="196"/>
      <c r="AI150" s="196"/>
      <c r="AJ150" s="196"/>
      <c r="AK150" s="196"/>
      <c r="AL150" s="196"/>
      <c r="AM150" s="196"/>
      <c r="AN150" s="196"/>
      <c r="AO150" s="196"/>
      <c r="AP150" s="196"/>
      <c r="AQ150" s="196"/>
      <c r="AR150" s="196"/>
      <c r="AS150" s="196"/>
      <c r="AT150" s="197"/>
    </row>
    <row r="151" spans="4:46" ht="14.4" x14ac:dyDescent="0.2">
      <c r="D151" s="258"/>
      <c r="E151" s="240"/>
      <c r="F151" s="241"/>
      <c r="G151" s="203" t="s">
        <v>130</v>
      </c>
      <c r="H151" s="198"/>
      <c r="I151" s="198"/>
      <c r="J151" s="198"/>
      <c r="K151" s="198"/>
      <c r="L151" s="198"/>
      <c r="M151" s="198"/>
      <c r="N151" s="198" t="s">
        <v>132</v>
      </c>
      <c r="O151" s="198"/>
      <c r="P151" s="198"/>
      <c r="Q151" s="198"/>
      <c r="R151" s="198"/>
      <c r="S151" s="198"/>
      <c r="T151" s="198"/>
      <c r="U151" s="198"/>
      <c r="V151" s="198"/>
      <c r="W151" s="198"/>
      <c r="X151" s="198"/>
      <c r="Y151" s="198"/>
      <c r="Z151" s="198"/>
      <c r="AA151" s="198"/>
      <c r="AB151" s="198"/>
      <c r="AC151" s="198"/>
      <c r="AD151" s="198"/>
      <c r="AE151" s="198"/>
      <c r="AF151" s="198"/>
      <c r="AG151" s="198"/>
      <c r="AH151" s="198"/>
      <c r="AI151" s="198"/>
      <c r="AJ151" s="198"/>
      <c r="AK151" s="198"/>
      <c r="AL151" s="198"/>
      <c r="AM151" s="198"/>
      <c r="AN151" s="198"/>
      <c r="AO151" s="198"/>
      <c r="AP151" s="198"/>
      <c r="AQ151" s="198"/>
      <c r="AR151" s="198"/>
      <c r="AS151" s="198"/>
      <c r="AT151" s="199"/>
    </row>
  </sheetData>
  <mergeCells count="146">
    <mergeCell ref="D148:F151"/>
    <mergeCell ref="E75:T75"/>
    <mergeCell ref="E77:AS77"/>
    <mergeCell ref="AI92:AS92"/>
    <mergeCell ref="E99:AS99"/>
    <mergeCell ref="E101:AS105"/>
    <mergeCell ref="E116:AS116"/>
    <mergeCell ref="E118:AS120"/>
    <mergeCell ref="AI122:AS122"/>
    <mergeCell ref="D130:AT131"/>
    <mergeCell ref="D132:AT146"/>
    <mergeCell ref="O123:AK124"/>
    <mergeCell ref="O126:AK127"/>
    <mergeCell ref="E125:J125"/>
    <mergeCell ref="E124:J124"/>
    <mergeCell ref="AI107:AS107"/>
    <mergeCell ref="O95:AK96"/>
    <mergeCell ref="E92:J92"/>
    <mergeCell ref="E93:J93"/>
    <mergeCell ref="O108:AK109"/>
    <mergeCell ref="O111:AK112"/>
    <mergeCell ref="H109:J109"/>
    <mergeCell ref="H111:J111"/>
    <mergeCell ref="E112:J112"/>
    <mergeCell ref="L26:P26"/>
    <mergeCell ref="E27:K28"/>
    <mergeCell ref="E29:K32"/>
    <mergeCell ref="AH29:AH32"/>
    <mergeCell ref="AN29:AQ32"/>
    <mergeCell ref="AI29:AL32"/>
    <mergeCell ref="N31:AG32"/>
    <mergeCell ref="L31:M32"/>
    <mergeCell ref="L29:T30"/>
    <mergeCell ref="AQ2:AY3"/>
    <mergeCell ref="AL2:AP3"/>
    <mergeCell ref="AL4:AP5"/>
    <mergeCell ref="AQ4:AY5"/>
    <mergeCell ref="F1:T1"/>
    <mergeCell ref="AC2:AF2"/>
    <mergeCell ref="AG2:AJ2"/>
    <mergeCell ref="AC3:AF7"/>
    <mergeCell ref="AG3:AJ7"/>
    <mergeCell ref="AL6:AP7"/>
    <mergeCell ref="AQ6:AY7"/>
    <mergeCell ref="W2:AA2"/>
    <mergeCell ref="W3:AA7"/>
    <mergeCell ref="S2:V2"/>
    <mergeCell ref="S3:V7"/>
    <mergeCell ref="K2:N2"/>
    <mergeCell ref="O2:R2"/>
    <mergeCell ref="K3:N7"/>
    <mergeCell ref="O3:R7"/>
    <mergeCell ref="J2:J7"/>
    <mergeCell ref="E2:H2"/>
    <mergeCell ref="E3:H7"/>
    <mergeCell ref="F10:AF11"/>
    <mergeCell ref="F16:AX18"/>
    <mergeCell ref="AN12:AY13"/>
    <mergeCell ref="F13:Y14"/>
    <mergeCell ref="AR29:AS32"/>
    <mergeCell ref="E42:K43"/>
    <mergeCell ref="L43:P43"/>
    <mergeCell ref="E35:O36"/>
    <mergeCell ref="P35:AY36"/>
    <mergeCell ref="E37:K40"/>
    <mergeCell ref="L37:P38"/>
    <mergeCell ref="L39:P40"/>
    <mergeCell ref="E33:K33"/>
    <mergeCell ref="L33:Y34"/>
    <mergeCell ref="Z33:AD34"/>
    <mergeCell ref="AE33:AY34"/>
    <mergeCell ref="E34:K34"/>
    <mergeCell ref="AT29:AY32"/>
    <mergeCell ref="AM29:AM32"/>
    <mergeCell ref="E20:K26"/>
    <mergeCell ref="L20:P21"/>
    <mergeCell ref="L22:P22"/>
    <mergeCell ref="L23:P25"/>
    <mergeCell ref="AP23:AP25"/>
    <mergeCell ref="E41:K41"/>
    <mergeCell ref="L41:P42"/>
    <mergeCell ref="AP41:AP42"/>
    <mergeCell ref="AB62:AI62"/>
    <mergeCell ref="Z72:AA73"/>
    <mergeCell ref="AF72:AK73"/>
    <mergeCell ref="AE72:AE73"/>
    <mergeCell ref="AF70:AK71"/>
    <mergeCell ref="AE70:AE71"/>
    <mergeCell ref="AF68:AK69"/>
    <mergeCell ref="AE68:AE69"/>
    <mergeCell ref="AL46:AQ46"/>
    <mergeCell ref="AL47:AQ47"/>
    <mergeCell ref="O46:W46"/>
    <mergeCell ref="Y46:AC46"/>
    <mergeCell ref="AE46:AJ46"/>
    <mergeCell ref="AE47:AJ47"/>
    <mergeCell ref="J47:M47"/>
    <mergeCell ref="O47:Z47"/>
    <mergeCell ref="E54:G73"/>
    <mergeCell ref="H54:O55"/>
    <mergeCell ref="Z54:AA55"/>
    <mergeCell ref="AB54:AI55"/>
    <mergeCell ref="H56:O57"/>
    <mergeCell ref="H58:O59"/>
    <mergeCell ref="Z58:AA59"/>
    <mergeCell ref="AB58:AI59"/>
    <mergeCell ref="H60:O61"/>
    <mergeCell ref="Z60:AA61"/>
    <mergeCell ref="AB60:AI61"/>
    <mergeCell ref="AL68:AL69"/>
    <mergeCell ref="H62:O63"/>
    <mergeCell ref="Z62:AA63"/>
    <mergeCell ref="H64:O65"/>
    <mergeCell ref="AS46:AX46"/>
    <mergeCell ref="E44:O45"/>
    <mergeCell ref="P44:T45"/>
    <mergeCell ref="AG44:AG45"/>
    <mergeCell ref="AJ44:AQ45"/>
    <mergeCell ref="E46:G53"/>
    <mergeCell ref="AS47:AY47"/>
    <mergeCell ref="Z56:AA57"/>
    <mergeCell ref="AB56:AI57"/>
    <mergeCell ref="E110:G110"/>
    <mergeCell ref="AJ62:AQ62"/>
    <mergeCell ref="AL72:AL73"/>
    <mergeCell ref="AM72:AR73"/>
    <mergeCell ref="AS72:AS73"/>
    <mergeCell ref="AT70:AY71"/>
    <mergeCell ref="AS70:AS71"/>
    <mergeCell ref="AM70:AR71"/>
    <mergeCell ref="AL70:AL71"/>
    <mergeCell ref="O93:AK94"/>
    <mergeCell ref="Z64:AA65"/>
    <mergeCell ref="H66:O67"/>
    <mergeCell ref="Z66:AA67"/>
    <mergeCell ref="H70:O71"/>
    <mergeCell ref="Z70:AA71"/>
    <mergeCell ref="H68:O69"/>
    <mergeCell ref="Z68:AA69"/>
    <mergeCell ref="AB68:AD73"/>
    <mergeCell ref="H72:O73"/>
    <mergeCell ref="AT72:AY73"/>
    <mergeCell ref="AT68:AY69"/>
    <mergeCell ref="AS68:AS69"/>
    <mergeCell ref="AM68:AR69"/>
    <mergeCell ref="AR62:AY62"/>
  </mergeCells>
  <phoneticPr fontId="1"/>
  <conditionalFormatting sqref="E1">
    <cfRule type="expression" dxfId="22" priority="18">
      <formula>OR($E$1:$E$1&lt;&gt;"")</formula>
    </cfRule>
  </conditionalFormatting>
  <printOptions horizontalCentered="1" verticalCentered="1"/>
  <pageMargins left="0" right="0" top="0" bottom="0" header="0.31496062992125984" footer="0.31496062992125984"/>
  <pageSetup paperSize="9" scale="74"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129"/>
  <sheetViews>
    <sheetView view="pageBreakPreview" zoomScale="70" zoomScaleNormal="100" zoomScaleSheetLayoutView="70" workbookViewId="0">
      <selection activeCell="AQ77" sqref="A1:AQ77"/>
    </sheetView>
  </sheetViews>
  <sheetFormatPr defaultColWidth="9" defaultRowHeight="13.2" x14ac:dyDescent="0.2"/>
  <cols>
    <col min="1" max="1" width="1.6640625" style="1" customWidth="1"/>
    <col min="2" max="2" width="3.6640625" style="1" customWidth="1"/>
    <col min="3" max="3" width="3" style="1" customWidth="1"/>
    <col min="4" max="42" width="2.6640625" style="1" customWidth="1"/>
    <col min="43" max="43" width="2.44140625" style="1" customWidth="1"/>
    <col min="44" max="62" width="2.6640625" style="1" customWidth="1"/>
    <col min="63" max="16384" width="9" style="1"/>
  </cols>
  <sheetData>
    <row r="1" spans="1:43" ht="14.25" customHeight="1" thickBot="1" x14ac:dyDescent="0.25">
      <c r="B1" s="480"/>
      <c r="C1" s="480"/>
      <c r="D1" s="480"/>
      <c r="E1" s="480"/>
      <c r="F1" s="480"/>
      <c r="G1" s="480"/>
      <c r="H1" s="480"/>
      <c r="I1" s="480"/>
      <c r="J1" s="480"/>
      <c r="K1" s="480"/>
      <c r="L1" s="480"/>
      <c r="M1" s="480"/>
      <c r="N1" s="480"/>
      <c r="O1" s="480"/>
      <c r="P1" s="480"/>
      <c r="Q1" s="480"/>
    </row>
    <row r="2" spans="1:43" ht="12" customHeight="1" x14ac:dyDescent="0.2">
      <c r="A2" s="16"/>
      <c r="B2" s="210"/>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9"/>
    </row>
    <row r="3" spans="1:43" ht="15" customHeight="1" x14ac:dyDescent="0.2">
      <c r="A3" s="17"/>
      <c r="B3" s="286" t="s">
        <v>27</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10"/>
    </row>
    <row r="4" spans="1:43" ht="12" customHeight="1" x14ac:dyDescent="0.2">
      <c r="A4" s="17"/>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10"/>
    </row>
    <row r="5" spans="1:43" ht="16.5" customHeight="1" x14ac:dyDescent="0.2">
      <c r="A5" s="17"/>
      <c r="B5" s="211" t="s">
        <v>167</v>
      </c>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09"/>
    </row>
    <row r="6" spans="1:43" ht="16.5" customHeight="1" x14ac:dyDescent="0.2">
      <c r="A6" s="17"/>
      <c r="B6" s="211" t="s">
        <v>166</v>
      </c>
      <c r="C6" s="211"/>
      <c r="D6" s="211"/>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c r="AM6" s="211"/>
      <c r="AN6" s="211"/>
      <c r="AO6" s="211"/>
      <c r="AP6" s="211"/>
      <c r="AQ6" s="209"/>
    </row>
    <row r="7" spans="1:43" ht="16.5" customHeight="1" x14ac:dyDescent="0.2">
      <c r="A7" s="17"/>
      <c r="B7" s="211" t="s">
        <v>142</v>
      </c>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09"/>
    </row>
    <row r="8" spans="1:43" ht="16.5" customHeight="1" x14ac:dyDescent="0.2">
      <c r="A8" s="17"/>
      <c r="B8" s="211" t="s">
        <v>144</v>
      </c>
      <c r="C8" s="211"/>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09"/>
    </row>
    <row r="9" spans="1:43" ht="16.5" customHeight="1" x14ac:dyDescent="0.2">
      <c r="A9" s="17"/>
      <c r="B9" s="211" t="s">
        <v>145</v>
      </c>
      <c r="C9" s="211"/>
      <c r="D9" s="211"/>
      <c r="E9" s="211"/>
      <c r="F9" s="211"/>
      <c r="G9" s="211"/>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211"/>
      <c r="AJ9" s="211"/>
      <c r="AK9" s="211"/>
      <c r="AL9" s="211"/>
      <c r="AM9" s="211"/>
      <c r="AN9" s="211"/>
      <c r="AO9" s="211"/>
      <c r="AP9" s="211"/>
      <c r="AQ9" s="209"/>
    </row>
    <row r="10" spans="1:43" ht="16.5" customHeight="1" x14ac:dyDescent="0.2">
      <c r="A10" s="17"/>
      <c r="B10" s="211" t="s">
        <v>143</v>
      </c>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09"/>
    </row>
    <row r="11" spans="1:43" ht="18.75" customHeight="1" x14ac:dyDescent="0.2">
      <c r="A11" s="17"/>
      <c r="B11" s="211" t="s">
        <v>147</v>
      </c>
      <c r="C11" s="211"/>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09"/>
    </row>
    <row r="12" spans="1:43" ht="15" customHeight="1" x14ac:dyDescent="0.2">
      <c r="A12" s="17"/>
      <c r="B12" s="211" t="s">
        <v>154</v>
      </c>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09"/>
    </row>
    <row r="13" spans="1:43" ht="12" customHeight="1" x14ac:dyDescent="0.2">
      <c r="A13" s="17"/>
      <c r="B13" s="211" t="s">
        <v>169</v>
      </c>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9"/>
    </row>
    <row r="14" spans="1:43" ht="12" customHeight="1" x14ac:dyDescent="0.2">
      <c r="A14" s="17"/>
      <c r="B14" s="211" t="s">
        <v>168</v>
      </c>
      <c r="C14" s="208"/>
      <c r="D14" s="208"/>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9"/>
    </row>
    <row r="15" spans="1:43" ht="12" customHeight="1" x14ac:dyDescent="0.2">
      <c r="A15" s="17"/>
      <c r="B15" s="211"/>
      <c r="C15" s="208"/>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9"/>
    </row>
    <row r="16" spans="1:43" ht="15" customHeight="1" x14ac:dyDescent="0.2">
      <c r="A16" s="17"/>
      <c r="B16" s="490" t="s">
        <v>28</v>
      </c>
      <c r="C16" s="490"/>
      <c r="D16" s="490"/>
      <c r="E16" s="490"/>
      <c r="F16" s="490"/>
      <c r="G16" s="212"/>
      <c r="H16" s="27"/>
      <c r="I16" s="56"/>
      <c r="J16" s="56"/>
      <c r="K16" s="61"/>
      <c r="L16" s="61"/>
      <c r="M16" s="61"/>
      <c r="N16" s="61"/>
      <c r="O16" s="61"/>
      <c r="P16" s="61"/>
      <c r="Q16" s="61"/>
      <c r="R16" s="61"/>
      <c r="S16" s="61"/>
      <c r="T16" s="61"/>
      <c r="U16" s="61"/>
      <c r="V16" s="61"/>
      <c r="W16" s="61"/>
      <c r="X16" s="61"/>
      <c r="Y16" s="61"/>
      <c r="Z16" s="61"/>
      <c r="AA16" s="61"/>
      <c r="AB16" s="61"/>
      <c r="AC16" s="61"/>
      <c r="AD16" s="61"/>
      <c r="AE16" s="61"/>
      <c r="AF16" s="481" t="s">
        <v>47</v>
      </c>
      <c r="AG16" s="481"/>
      <c r="AH16" s="481"/>
      <c r="AI16" s="481"/>
      <c r="AJ16" s="481"/>
      <c r="AK16" s="481"/>
      <c r="AL16" s="481"/>
      <c r="AM16" s="481"/>
      <c r="AN16" s="481"/>
      <c r="AO16" s="481"/>
      <c r="AP16" s="481"/>
      <c r="AQ16" s="10"/>
    </row>
    <row r="17" spans="1:43" ht="15" customHeight="1" x14ac:dyDescent="0.2">
      <c r="A17" s="17"/>
      <c r="B17" s="492" t="s">
        <v>152</v>
      </c>
      <c r="C17" s="492"/>
      <c r="D17" s="492"/>
      <c r="E17" s="492"/>
      <c r="F17" s="492"/>
      <c r="G17" s="56"/>
      <c r="H17" s="27" t="s">
        <v>17</v>
      </c>
      <c r="I17" s="56"/>
      <c r="J17" s="56"/>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26"/>
      <c r="AJ17" s="26"/>
      <c r="AK17" s="26"/>
      <c r="AL17" s="26"/>
      <c r="AM17" s="26"/>
      <c r="AN17" s="26"/>
      <c r="AO17" s="26"/>
      <c r="AP17" s="26"/>
      <c r="AQ17" s="10"/>
    </row>
    <row r="18" spans="1:43" ht="15" customHeight="1" x14ac:dyDescent="0.2">
      <c r="A18" s="17"/>
      <c r="B18" s="28"/>
      <c r="C18" s="28"/>
      <c r="D18" s="26"/>
      <c r="E18" s="26"/>
      <c r="F18" s="26"/>
      <c r="G18" s="26"/>
      <c r="H18" s="56"/>
      <c r="I18" s="56"/>
      <c r="J18" s="56"/>
      <c r="K18" s="237"/>
      <c r="L18" s="237"/>
      <c r="M18" s="237"/>
      <c r="N18" s="237"/>
      <c r="O18" s="237"/>
      <c r="P18" s="237"/>
      <c r="Q18" s="237"/>
      <c r="R18" s="237"/>
      <c r="S18" s="237"/>
      <c r="T18" s="237"/>
      <c r="U18" s="237"/>
      <c r="V18" s="237"/>
      <c r="W18" s="237"/>
      <c r="X18" s="237"/>
      <c r="Y18" s="237"/>
      <c r="Z18" s="237"/>
      <c r="AA18" s="237"/>
      <c r="AB18" s="61"/>
      <c r="AC18" s="493"/>
      <c r="AD18" s="493"/>
      <c r="AF18" s="63"/>
      <c r="AG18" s="63"/>
      <c r="AH18" s="66"/>
      <c r="AI18" s="56"/>
      <c r="AJ18" s="56"/>
      <c r="AK18" s="56"/>
      <c r="AL18" s="56"/>
      <c r="AM18" s="56"/>
      <c r="AN18" s="56"/>
      <c r="AO18" s="56"/>
      <c r="AP18" s="56"/>
      <c r="AQ18" s="10"/>
    </row>
    <row r="19" spans="1:43" ht="15" customHeight="1" x14ac:dyDescent="0.2">
      <c r="A19" s="17"/>
      <c r="B19" s="56"/>
      <c r="C19" s="56"/>
      <c r="D19" s="56"/>
      <c r="E19" s="56"/>
      <c r="F19" s="56"/>
      <c r="G19" s="56"/>
      <c r="H19" s="27" t="s">
        <v>13</v>
      </c>
      <c r="I19" s="56"/>
      <c r="J19" s="56"/>
      <c r="K19" s="237"/>
      <c r="L19" s="237"/>
      <c r="M19" s="237"/>
      <c r="N19" s="237"/>
      <c r="O19" s="237"/>
      <c r="P19" s="237"/>
      <c r="Q19" s="237"/>
      <c r="R19" s="237"/>
      <c r="S19" s="237"/>
      <c r="T19" s="237"/>
      <c r="U19" s="237"/>
      <c r="V19" s="237"/>
      <c r="W19" s="237"/>
      <c r="X19" s="237"/>
      <c r="Y19" s="237"/>
      <c r="Z19" s="237"/>
      <c r="AA19" s="237"/>
      <c r="AB19" s="61"/>
      <c r="AC19" s="493"/>
      <c r="AD19" s="493"/>
      <c r="AE19" s="63"/>
      <c r="AF19" s="63"/>
      <c r="AG19" s="63"/>
      <c r="AH19" s="61"/>
      <c r="AI19" s="26"/>
      <c r="AJ19" s="26"/>
      <c r="AK19" s="28"/>
      <c r="AL19" s="28"/>
      <c r="AM19" s="28"/>
      <c r="AN19" s="56"/>
      <c r="AO19" s="56"/>
      <c r="AP19" s="56"/>
      <c r="AQ19" s="10"/>
    </row>
    <row r="20" spans="1:43" ht="15" customHeight="1" thickBot="1" x14ac:dyDescent="0.25">
      <c r="A20" s="17"/>
      <c r="B20" s="56"/>
      <c r="C20" s="56"/>
      <c r="D20" s="56"/>
      <c r="E20" s="56"/>
      <c r="F20" s="56"/>
      <c r="G20" s="56"/>
      <c r="H20" s="56"/>
      <c r="I20" s="56"/>
      <c r="J20" s="5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8"/>
      <c r="AL20" s="28"/>
      <c r="AM20" s="28"/>
      <c r="AN20" s="56"/>
      <c r="AO20" s="56"/>
      <c r="AP20" s="56"/>
      <c r="AQ20" s="10"/>
    </row>
    <row r="21" spans="1:43" ht="5.25" customHeight="1" thickBot="1" x14ac:dyDescent="0.25">
      <c r="A21" s="30"/>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0"/>
    </row>
    <row r="22" spans="1:43" ht="12" customHeight="1" x14ac:dyDescent="0.2">
      <c r="A22" s="16"/>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9"/>
    </row>
    <row r="23" spans="1:43" ht="15" customHeight="1" x14ac:dyDescent="0.2">
      <c r="A23" s="17"/>
      <c r="B23" s="216" t="s">
        <v>52</v>
      </c>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10"/>
    </row>
    <row r="24" spans="1:43" ht="12" customHeight="1" x14ac:dyDescent="0.2">
      <c r="A24" s="17"/>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23"/>
      <c r="AF24" s="23"/>
      <c r="AG24" s="23"/>
      <c r="AH24" s="23"/>
      <c r="AI24" s="23"/>
      <c r="AJ24" s="13"/>
      <c r="AK24" s="13"/>
      <c r="AL24" s="13"/>
      <c r="AM24" s="13"/>
      <c r="AN24" s="13"/>
      <c r="AO24" s="13"/>
      <c r="AP24" s="13"/>
      <c r="AQ24" s="10"/>
    </row>
    <row r="25" spans="1:43" ht="15" customHeight="1" x14ac:dyDescent="0.2">
      <c r="A25" s="17"/>
      <c r="B25" s="482" t="s">
        <v>88</v>
      </c>
      <c r="C25" s="482"/>
      <c r="D25" s="482"/>
      <c r="E25" s="482"/>
      <c r="F25" s="482"/>
      <c r="G25" s="482"/>
      <c r="H25" s="482"/>
      <c r="I25" s="482"/>
      <c r="J25" s="482"/>
      <c r="K25" s="482"/>
      <c r="L25" s="482"/>
      <c r="M25" s="482"/>
      <c r="N25" s="482"/>
      <c r="O25" s="482"/>
      <c r="P25" s="482"/>
      <c r="Q25" s="482"/>
      <c r="R25" s="482"/>
      <c r="S25" s="482"/>
      <c r="T25" s="482"/>
      <c r="U25" s="482"/>
      <c r="V25" s="482"/>
      <c r="W25" s="482"/>
      <c r="X25" s="482"/>
      <c r="Y25" s="482"/>
      <c r="Z25" s="482"/>
      <c r="AA25" s="482"/>
      <c r="AB25" s="482"/>
      <c r="AC25" s="482"/>
      <c r="AD25" s="482"/>
      <c r="AE25" s="483"/>
      <c r="AF25" s="483"/>
      <c r="AG25" s="483"/>
      <c r="AH25" s="483"/>
      <c r="AI25" s="483"/>
      <c r="AJ25" s="482"/>
      <c r="AK25" s="482"/>
      <c r="AL25" s="482"/>
      <c r="AM25" s="482"/>
      <c r="AN25" s="482"/>
      <c r="AO25" s="482"/>
      <c r="AP25" s="482"/>
      <c r="AQ25" s="10"/>
    </row>
    <row r="26" spans="1:43" ht="15" customHeight="1" x14ac:dyDescent="0.2">
      <c r="A26" s="17"/>
      <c r="B26" s="482"/>
      <c r="C26" s="482"/>
      <c r="D26" s="482"/>
      <c r="E26" s="482"/>
      <c r="F26" s="482"/>
      <c r="G26" s="482"/>
      <c r="H26" s="482"/>
      <c r="I26" s="482"/>
      <c r="J26" s="482"/>
      <c r="K26" s="482"/>
      <c r="L26" s="482"/>
      <c r="M26" s="482"/>
      <c r="N26" s="482"/>
      <c r="O26" s="482"/>
      <c r="P26" s="482"/>
      <c r="Q26" s="482"/>
      <c r="R26" s="482"/>
      <c r="S26" s="482"/>
      <c r="T26" s="482"/>
      <c r="U26" s="482"/>
      <c r="V26" s="482"/>
      <c r="W26" s="482"/>
      <c r="X26" s="482"/>
      <c r="Y26" s="482"/>
      <c r="Z26" s="482"/>
      <c r="AA26" s="482"/>
      <c r="AB26" s="482"/>
      <c r="AC26" s="482"/>
      <c r="AD26" s="482"/>
      <c r="AE26" s="483"/>
      <c r="AF26" s="483"/>
      <c r="AG26" s="483"/>
      <c r="AH26" s="483"/>
      <c r="AI26" s="483"/>
      <c r="AJ26" s="482"/>
      <c r="AK26" s="482"/>
      <c r="AL26" s="482"/>
      <c r="AM26" s="482"/>
      <c r="AN26" s="482"/>
      <c r="AO26" s="482"/>
      <c r="AP26" s="482"/>
      <c r="AQ26" s="10"/>
    </row>
    <row r="27" spans="1:43" ht="15" customHeight="1" x14ac:dyDescent="0.2">
      <c r="A27" s="17"/>
      <c r="B27" s="482"/>
      <c r="C27" s="482"/>
      <c r="D27" s="482"/>
      <c r="E27" s="482"/>
      <c r="F27" s="482"/>
      <c r="G27" s="482"/>
      <c r="H27" s="482"/>
      <c r="I27" s="482"/>
      <c r="J27" s="482"/>
      <c r="K27" s="482"/>
      <c r="L27" s="482"/>
      <c r="M27" s="482"/>
      <c r="N27" s="482"/>
      <c r="O27" s="482"/>
      <c r="P27" s="482"/>
      <c r="Q27" s="482"/>
      <c r="R27" s="482"/>
      <c r="S27" s="482"/>
      <c r="T27" s="482"/>
      <c r="U27" s="482"/>
      <c r="V27" s="482"/>
      <c r="W27" s="482"/>
      <c r="X27" s="482"/>
      <c r="Y27" s="482"/>
      <c r="Z27" s="482"/>
      <c r="AA27" s="482"/>
      <c r="AB27" s="482"/>
      <c r="AC27" s="482"/>
      <c r="AD27" s="482"/>
      <c r="AE27" s="483"/>
      <c r="AF27" s="483"/>
      <c r="AG27" s="483"/>
      <c r="AH27" s="483"/>
      <c r="AI27" s="483"/>
      <c r="AJ27" s="482"/>
      <c r="AK27" s="482"/>
      <c r="AL27" s="482"/>
      <c r="AM27" s="482"/>
      <c r="AN27" s="482"/>
      <c r="AO27" s="482"/>
      <c r="AP27" s="482"/>
      <c r="AQ27" s="10"/>
    </row>
    <row r="28" spans="1:43" ht="12" customHeight="1" x14ac:dyDescent="0.2">
      <c r="A28" s="17"/>
      <c r="B28" s="482"/>
      <c r="C28" s="482"/>
      <c r="D28" s="482"/>
      <c r="E28" s="482"/>
      <c r="F28" s="482"/>
      <c r="G28" s="482"/>
      <c r="H28" s="482"/>
      <c r="I28" s="482"/>
      <c r="J28" s="482"/>
      <c r="K28" s="482"/>
      <c r="L28" s="482"/>
      <c r="M28" s="482"/>
      <c r="N28" s="482"/>
      <c r="O28" s="482"/>
      <c r="P28" s="482"/>
      <c r="Q28" s="482"/>
      <c r="R28" s="482"/>
      <c r="S28" s="482"/>
      <c r="T28" s="482"/>
      <c r="U28" s="482"/>
      <c r="V28" s="482"/>
      <c r="W28" s="482"/>
      <c r="X28" s="482"/>
      <c r="Y28" s="482"/>
      <c r="Z28" s="482"/>
      <c r="AA28" s="482"/>
      <c r="AB28" s="482"/>
      <c r="AC28" s="482"/>
      <c r="AD28" s="482"/>
      <c r="AE28" s="482"/>
      <c r="AF28" s="482"/>
      <c r="AG28" s="482"/>
      <c r="AH28" s="482"/>
      <c r="AI28" s="482"/>
      <c r="AJ28" s="482"/>
      <c r="AK28" s="482"/>
      <c r="AL28" s="482"/>
      <c r="AM28" s="482"/>
      <c r="AN28" s="482"/>
      <c r="AO28" s="482"/>
      <c r="AP28" s="482"/>
      <c r="AQ28" s="10"/>
    </row>
    <row r="29" spans="1:43" ht="15" customHeight="1" x14ac:dyDescent="0.2">
      <c r="A29" s="17"/>
      <c r="B29" s="482"/>
      <c r="C29" s="482"/>
      <c r="D29" s="482"/>
      <c r="E29" s="482"/>
      <c r="F29" s="482"/>
      <c r="G29" s="482"/>
      <c r="H29" s="482"/>
      <c r="I29" s="482"/>
      <c r="J29" s="482"/>
      <c r="K29" s="482"/>
      <c r="L29" s="482"/>
      <c r="M29" s="482"/>
      <c r="N29" s="482"/>
      <c r="O29" s="482"/>
      <c r="P29" s="482"/>
      <c r="Q29" s="482"/>
      <c r="R29" s="482"/>
      <c r="S29" s="482"/>
      <c r="T29" s="482"/>
      <c r="U29" s="482"/>
      <c r="V29" s="482"/>
      <c r="W29" s="482"/>
      <c r="X29" s="482"/>
      <c r="Y29" s="482"/>
      <c r="Z29" s="482"/>
      <c r="AA29" s="482"/>
      <c r="AB29" s="482"/>
      <c r="AC29" s="482"/>
      <c r="AD29" s="482"/>
      <c r="AE29" s="482"/>
      <c r="AF29" s="482"/>
      <c r="AG29" s="482"/>
      <c r="AH29" s="482"/>
      <c r="AI29" s="482"/>
      <c r="AJ29" s="482"/>
      <c r="AK29" s="482"/>
      <c r="AL29" s="482"/>
      <c r="AM29" s="482"/>
      <c r="AN29" s="482"/>
      <c r="AO29" s="482"/>
      <c r="AP29" s="482"/>
      <c r="AQ29" s="10"/>
    </row>
    <row r="30" spans="1:43" ht="12" customHeight="1" x14ac:dyDescent="0.2">
      <c r="A30" s="17"/>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10"/>
    </row>
    <row r="31" spans="1:43" ht="15" customHeight="1" x14ac:dyDescent="0.2">
      <c r="A31" s="17"/>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481" t="s">
        <v>47</v>
      </c>
      <c r="AG31" s="481"/>
      <c r="AH31" s="481"/>
      <c r="AI31" s="481"/>
      <c r="AJ31" s="481"/>
      <c r="AK31" s="481"/>
      <c r="AL31" s="481"/>
      <c r="AM31" s="481"/>
      <c r="AN31" s="481"/>
      <c r="AO31" s="481"/>
      <c r="AP31" s="481"/>
      <c r="AQ31" s="62"/>
    </row>
    <row r="32" spans="1:43" ht="15" customHeight="1" x14ac:dyDescent="0.2">
      <c r="A32" s="17"/>
      <c r="B32" s="66"/>
      <c r="C32" s="66"/>
      <c r="D32" s="66"/>
      <c r="E32" s="66"/>
      <c r="F32" s="66"/>
      <c r="G32" s="66"/>
      <c r="H32" s="66"/>
      <c r="I32" s="66"/>
      <c r="J32" s="66"/>
      <c r="K32" s="237"/>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66"/>
      <c r="AJ32" s="66"/>
      <c r="AK32" s="66"/>
      <c r="AL32" s="66"/>
      <c r="AM32" s="66"/>
      <c r="AN32" s="66"/>
      <c r="AO32" s="66"/>
      <c r="AP32" s="66"/>
      <c r="AQ32" s="10"/>
    </row>
    <row r="33" spans="1:43" ht="15" customHeight="1" x14ac:dyDescent="0.2">
      <c r="A33" s="17"/>
      <c r="B33" s="495" t="s">
        <v>22</v>
      </c>
      <c r="C33" s="495"/>
      <c r="D33" s="337" t="s">
        <v>23</v>
      </c>
      <c r="E33" s="337"/>
      <c r="F33" s="337"/>
      <c r="G33" s="337"/>
      <c r="H33" s="15" t="s">
        <v>17</v>
      </c>
      <c r="I33" s="66"/>
      <c r="J33" s="66"/>
      <c r="K33" s="237"/>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61"/>
      <c r="AJ33" s="61"/>
      <c r="AK33" s="61"/>
      <c r="AL33" s="61"/>
      <c r="AM33" s="61"/>
      <c r="AN33" s="61"/>
      <c r="AO33" s="61"/>
      <c r="AP33" s="61"/>
      <c r="AQ33" s="10"/>
    </row>
    <row r="34" spans="1:43" ht="15" customHeight="1" x14ac:dyDescent="0.2">
      <c r="A34" s="17"/>
      <c r="B34" s="495"/>
      <c r="C34" s="495"/>
      <c r="D34" s="66"/>
      <c r="E34" s="66"/>
      <c r="F34" s="66"/>
      <c r="G34" s="66"/>
      <c r="H34" s="66"/>
      <c r="I34" s="66"/>
      <c r="J34" s="66"/>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10"/>
    </row>
    <row r="35" spans="1:43" ht="15" customHeight="1" x14ac:dyDescent="0.2">
      <c r="A35" s="17"/>
      <c r="B35" s="495"/>
      <c r="C35" s="495"/>
      <c r="D35" s="337" t="s">
        <v>24</v>
      </c>
      <c r="E35" s="337"/>
      <c r="F35" s="337"/>
      <c r="G35" s="337"/>
      <c r="H35" s="66"/>
      <c r="I35" s="66"/>
      <c r="J35" s="66"/>
      <c r="K35" s="237"/>
      <c r="L35" s="237"/>
      <c r="M35" s="237"/>
      <c r="N35" s="237"/>
      <c r="O35" s="237"/>
      <c r="P35" s="237"/>
      <c r="Q35" s="237"/>
      <c r="R35" s="237"/>
      <c r="S35" s="237"/>
      <c r="T35" s="237"/>
      <c r="U35" s="237"/>
      <c r="V35" s="237"/>
      <c r="W35" s="237"/>
      <c r="X35" s="237"/>
      <c r="Y35" s="237"/>
      <c r="Z35" s="237"/>
      <c r="AA35" s="237"/>
      <c r="AB35" s="61"/>
      <c r="AC35" s="493"/>
      <c r="AD35" s="493"/>
      <c r="AF35" s="63"/>
      <c r="AG35" s="63"/>
      <c r="AH35" s="66"/>
      <c r="AI35" s="66"/>
      <c r="AJ35" s="66"/>
      <c r="AK35" s="66"/>
      <c r="AL35" s="66"/>
      <c r="AM35" s="66"/>
      <c r="AN35" s="66"/>
      <c r="AO35" s="66"/>
      <c r="AP35" s="66"/>
      <c r="AQ35" s="10"/>
    </row>
    <row r="36" spans="1:43" ht="15" customHeight="1" x14ac:dyDescent="0.2">
      <c r="A36" s="17"/>
      <c r="B36" s="494" t="s">
        <v>153</v>
      </c>
      <c r="C36" s="494"/>
      <c r="D36" s="494"/>
      <c r="E36" s="494"/>
      <c r="F36" s="494"/>
      <c r="G36" s="494"/>
      <c r="H36" s="15" t="s">
        <v>13</v>
      </c>
      <c r="I36" s="66"/>
      <c r="J36" s="66"/>
      <c r="K36" s="237"/>
      <c r="L36" s="237"/>
      <c r="M36" s="237"/>
      <c r="N36" s="237"/>
      <c r="O36" s="237"/>
      <c r="P36" s="237"/>
      <c r="Q36" s="237"/>
      <c r="R36" s="237"/>
      <c r="S36" s="237"/>
      <c r="T36" s="237"/>
      <c r="U36" s="237"/>
      <c r="V36" s="237"/>
      <c r="W36" s="237"/>
      <c r="X36" s="237"/>
      <c r="Y36" s="237"/>
      <c r="Z36" s="237"/>
      <c r="AA36" s="237"/>
      <c r="AB36" s="61"/>
      <c r="AC36" s="493"/>
      <c r="AD36" s="493"/>
      <c r="AE36" s="63"/>
      <c r="AF36" s="63"/>
      <c r="AG36" s="63"/>
      <c r="AH36" s="61"/>
      <c r="AI36" s="61"/>
      <c r="AJ36" s="61"/>
      <c r="AK36" s="63"/>
      <c r="AL36" s="63"/>
      <c r="AM36" s="63"/>
      <c r="AN36" s="66"/>
      <c r="AO36" s="66"/>
      <c r="AP36" s="66"/>
      <c r="AQ36" s="10"/>
    </row>
    <row r="37" spans="1:43" ht="15" customHeight="1" thickBot="1" x14ac:dyDescent="0.25">
      <c r="A37" s="17"/>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10"/>
    </row>
    <row r="38" spans="1:43" ht="5.25" customHeight="1" thickBot="1" x14ac:dyDescent="0.25">
      <c r="A38" s="30"/>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0"/>
    </row>
    <row r="39" spans="1:43" ht="12" customHeight="1" x14ac:dyDescent="0.2">
      <c r="A39" s="17"/>
      <c r="AQ39" s="10"/>
    </row>
    <row r="40" spans="1:43" ht="15" customHeight="1" x14ac:dyDescent="0.2">
      <c r="A40" s="17"/>
      <c r="B40" s="216" t="s">
        <v>53</v>
      </c>
      <c r="C40" s="216"/>
      <c r="D40" s="216"/>
      <c r="E40" s="216"/>
      <c r="F40" s="216"/>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c r="AM40" s="216"/>
      <c r="AN40" s="216"/>
      <c r="AO40" s="216"/>
      <c r="AP40" s="216"/>
      <c r="AQ40" s="10"/>
    </row>
    <row r="41" spans="1:43" ht="15" customHeight="1" x14ac:dyDescent="0.2">
      <c r="A41" s="17"/>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0"/>
    </row>
    <row r="42" spans="1:43" ht="15" customHeight="1" x14ac:dyDescent="0.2">
      <c r="A42" s="17"/>
      <c r="B42" s="482" t="s">
        <v>89</v>
      </c>
      <c r="C42" s="482"/>
      <c r="D42" s="482"/>
      <c r="E42" s="482"/>
      <c r="F42" s="482"/>
      <c r="G42" s="482"/>
      <c r="H42" s="482"/>
      <c r="I42" s="482"/>
      <c r="J42" s="482"/>
      <c r="K42" s="482"/>
      <c r="L42" s="482"/>
      <c r="M42" s="482"/>
      <c r="N42" s="482"/>
      <c r="O42" s="482"/>
      <c r="P42" s="482"/>
      <c r="Q42" s="482"/>
      <c r="R42" s="482"/>
      <c r="S42" s="482"/>
      <c r="T42" s="482"/>
      <c r="U42" s="482"/>
      <c r="V42" s="482"/>
      <c r="W42" s="482"/>
      <c r="X42" s="482"/>
      <c r="Y42" s="482"/>
      <c r="Z42" s="482"/>
      <c r="AA42" s="482"/>
      <c r="AB42" s="482"/>
      <c r="AC42" s="482"/>
      <c r="AD42" s="482"/>
      <c r="AE42" s="482"/>
      <c r="AF42" s="482"/>
      <c r="AG42" s="482"/>
      <c r="AH42" s="482"/>
      <c r="AI42" s="482"/>
      <c r="AJ42" s="482"/>
      <c r="AK42" s="482"/>
      <c r="AL42" s="482"/>
      <c r="AM42" s="482"/>
      <c r="AN42" s="482"/>
      <c r="AO42" s="482"/>
      <c r="AP42" s="482"/>
      <c r="AQ42" s="10"/>
    </row>
    <row r="43" spans="1:43" ht="15" customHeight="1" x14ac:dyDescent="0.2">
      <c r="A43" s="17"/>
      <c r="B43" s="482"/>
      <c r="C43" s="482"/>
      <c r="D43" s="482"/>
      <c r="E43" s="482"/>
      <c r="F43" s="482"/>
      <c r="G43" s="482"/>
      <c r="H43" s="482"/>
      <c r="I43" s="482"/>
      <c r="J43" s="482"/>
      <c r="K43" s="482"/>
      <c r="L43" s="482"/>
      <c r="M43" s="482"/>
      <c r="N43" s="482"/>
      <c r="O43" s="482"/>
      <c r="P43" s="482"/>
      <c r="Q43" s="482"/>
      <c r="R43" s="482"/>
      <c r="S43" s="482"/>
      <c r="T43" s="482"/>
      <c r="U43" s="482"/>
      <c r="V43" s="482"/>
      <c r="W43" s="482"/>
      <c r="X43" s="482"/>
      <c r="Y43" s="482"/>
      <c r="Z43" s="482"/>
      <c r="AA43" s="482"/>
      <c r="AB43" s="482"/>
      <c r="AC43" s="482"/>
      <c r="AD43" s="482"/>
      <c r="AE43" s="482"/>
      <c r="AF43" s="482"/>
      <c r="AG43" s="482"/>
      <c r="AH43" s="482"/>
      <c r="AI43" s="482"/>
      <c r="AJ43" s="482"/>
      <c r="AK43" s="482"/>
      <c r="AL43" s="482"/>
      <c r="AM43" s="482"/>
      <c r="AN43" s="482"/>
      <c r="AO43" s="482"/>
      <c r="AP43" s="482"/>
      <c r="AQ43" s="10"/>
    </row>
    <row r="44" spans="1:43" ht="15" customHeight="1" x14ac:dyDescent="0.2">
      <c r="A44" s="17"/>
      <c r="B44" s="482"/>
      <c r="C44" s="482"/>
      <c r="D44" s="482"/>
      <c r="E44" s="482"/>
      <c r="F44" s="482"/>
      <c r="G44" s="482"/>
      <c r="H44" s="482"/>
      <c r="I44" s="482"/>
      <c r="J44" s="482"/>
      <c r="K44" s="482"/>
      <c r="L44" s="482"/>
      <c r="M44" s="482"/>
      <c r="N44" s="482"/>
      <c r="O44" s="482"/>
      <c r="P44" s="482"/>
      <c r="Q44" s="482"/>
      <c r="R44" s="482"/>
      <c r="S44" s="482"/>
      <c r="T44" s="482"/>
      <c r="U44" s="482"/>
      <c r="V44" s="482"/>
      <c r="W44" s="482"/>
      <c r="X44" s="482"/>
      <c r="Y44" s="482"/>
      <c r="Z44" s="482"/>
      <c r="AA44" s="482"/>
      <c r="AB44" s="482"/>
      <c r="AC44" s="482"/>
      <c r="AD44" s="482"/>
      <c r="AE44" s="482"/>
      <c r="AF44" s="482"/>
      <c r="AG44" s="482"/>
      <c r="AH44" s="482"/>
      <c r="AI44" s="482"/>
      <c r="AJ44" s="482"/>
      <c r="AK44" s="482"/>
      <c r="AL44" s="482"/>
      <c r="AM44" s="482"/>
      <c r="AN44" s="482"/>
      <c r="AO44" s="482"/>
      <c r="AP44" s="482"/>
      <c r="AQ44" s="10"/>
    </row>
    <row r="45" spans="1:43" ht="12" customHeight="1" x14ac:dyDescent="0.2">
      <c r="A45" s="17"/>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10"/>
    </row>
    <row r="46" spans="1:43" ht="15" customHeight="1" x14ac:dyDescent="0.2">
      <c r="A46" s="17"/>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481" t="s">
        <v>47</v>
      </c>
      <c r="AG46" s="481"/>
      <c r="AH46" s="481"/>
      <c r="AI46" s="481"/>
      <c r="AJ46" s="481"/>
      <c r="AK46" s="481"/>
      <c r="AL46" s="481"/>
      <c r="AM46" s="481"/>
      <c r="AN46" s="481"/>
      <c r="AO46" s="481"/>
      <c r="AP46" s="481"/>
      <c r="AQ46" s="62"/>
    </row>
    <row r="47" spans="1:43" ht="12" customHeight="1" x14ac:dyDescent="0.2">
      <c r="A47" s="17"/>
      <c r="B47" s="66"/>
      <c r="C47" s="66"/>
      <c r="D47" s="66"/>
      <c r="E47" s="66"/>
      <c r="F47" s="66"/>
      <c r="G47" s="66"/>
      <c r="H47" s="66"/>
      <c r="I47" s="66"/>
      <c r="J47" s="66"/>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66"/>
      <c r="AJ47" s="66"/>
      <c r="AK47" s="66"/>
      <c r="AL47" s="66"/>
      <c r="AM47" s="66"/>
      <c r="AN47" s="66"/>
      <c r="AO47" s="66"/>
      <c r="AP47" s="66"/>
      <c r="AQ47" s="10"/>
    </row>
    <row r="48" spans="1:43" ht="15" customHeight="1" x14ac:dyDescent="0.2">
      <c r="A48" s="17"/>
      <c r="B48" s="237" t="s">
        <v>18</v>
      </c>
      <c r="C48" s="237"/>
      <c r="D48" s="237"/>
      <c r="E48" s="237"/>
      <c r="F48" s="237"/>
      <c r="G48" s="66"/>
      <c r="H48" s="15" t="s">
        <v>17</v>
      </c>
      <c r="I48" s="66"/>
      <c r="J48" s="66"/>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7"/>
      <c r="AI48" s="61"/>
      <c r="AJ48" s="61"/>
      <c r="AK48" s="61"/>
      <c r="AL48" s="61"/>
      <c r="AM48" s="61"/>
      <c r="AN48" s="61"/>
      <c r="AO48" s="61"/>
      <c r="AP48" s="61"/>
      <c r="AQ48" s="10"/>
    </row>
    <row r="49" spans="1:43" ht="15" customHeight="1" x14ac:dyDescent="0.2">
      <c r="A49" s="17"/>
      <c r="B49" s="494" t="s">
        <v>153</v>
      </c>
      <c r="C49" s="494"/>
      <c r="D49" s="494"/>
      <c r="E49" s="494"/>
      <c r="F49" s="494"/>
      <c r="G49" s="66"/>
      <c r="H49" s="66"/>
      <c r="I49" s="66"/>
      <c r="J49" s="66"/>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10"/>
    </row>
    <row r="50" spans="1:43" ht="15" customHeight="1" x14ac:dyDescent="0.2">
      <c r="A50" s="17"/>
      <c r="B50" s="66"/>
      <c r="C50" s="66"/>
      <c r="D50" s="66"/>
      <c r="E50" s="66"/>
      <c r="F50" s="66"/>
      <c r="G50" s="66"/>
      <c r="H50" s="66"/>
      <c r="I50" s="66"/>
      <c r="J50" s="66"/>
      <c r="K50" s="237"/>
      <c r="L50" s="237"/>
      <c r="M50" s="237"/>
      <c r="N50" s="237"/>
      <c r="O50" s="237"/>
      <c r="P50" s="237"/>
      <c r="Q50" s="237"/>
      <c r="R50" s="237"/>
      <c r="S50" s="237"/>
      <c r="T50" s="237"/>
      <c r="U50" s="237"/>
      <c r="V50" s="237"/>
      <c r="W50" s="237"/>
      <c r="X50" s="237"/>
      <c r="Y50" s="237"/>
      <c r="Z50" s="237"/>
      <c r="AA50" s="237"/>
      <c r="AB50" s="61"/>
      <c r="AC50" s="493"/>
      <c r="AD50" s="493"/>
      <c r="AF50" s="63"/>
      <c r="AG50" s="63"/>
      <c r="AH50" s="66"/>
      <c r="AI50" s="66"/>
      <c r="AJ50" s="66"/>
      <c r="AK50" s="66"/>
      <c r="AL50" s="66"/>
      <c r="AM50" s="66"/>
      <c r="AN50" s="66"/>
      <c r="AO50" s="66"/>
      <c r="AP50" s="66"/>
      <c r="AQ50" s="10"/>
    </row>
    <row r="51" spans="1:43" ht="15" customHeight="1" x14ac:dyDescent="0.2">
      <c r="A51" s="17"/>
      <c r="B51" s="66"/>
      <c r="C51" s="66"/>
      <c r="D51" s="66"/>
      <c r="E51" s="66"/>
      <c r="F51" s="66"/>
      <c r="G51" s="66"/>
      <c r="H51" s="15" t="s">
        <v>13</v>
      </c>
      <c r="I51" s="66"/>
      <c r="J51" s="66"/>
      <c r="K51" s="237"/>
      <c r="L51" s="237"/>
      <c r="M51" s="237"/>
      <c r="N51" s="237"/>
      <c r="O51" s="237"/>
      <c r="P51" s="237"/>
      <c r="Q51" s="237"/>
      <c r="R51" s="237"/>
      <c r="S51" s="237"/>
      <c r="T51" s="237"/>
      <c r="U51" s="237"/>
      <c r="V51" s="237"/>
      <c r="W51" s="237"/>
      <c r="X51" s="237"/>
      <c r="Y51" s="237"/>
      <c r="Z51" s="237"/>
      <c r="AA51" s="237"/>
      <c r="AB51" s="61"/>
      <c r="AC51" s="493"/>
      <c r="AD51" s="493"/>
      <c r="AE51" s="63"/>
      <c r="AF51" s="63"/>
      <c r="AG51" s="63"/>
      <c r="AH51" s="61"/>
      <c r="AI51" s="61"/>
      <c r="AJ51" s="61"/>
      <c r="AK51" s="63"/>
      <c r="AL51" s="63"/>
      <c r="AM51" s="63"/>
      <c r="AN51" s="66"/>
      <c r="AO51" s="66"/>
      <c r="AP51" s="66"/>
      <c r="AQ51" s="10"/>
    </row>
    <row r="52" spans="1:43" ht="15" customHeight="1" thickBot="1" x14ac:dyDescent="0.25">
      <c r="A52" s="17"/>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7"/>
      <c r="AL52" s="67"/>
      <c r="AM52" s="67"/>
      <c r="AN52" s="66"/>
      <c r="AO52" s="66"/>
      <c r="AP52" s="66"/>
      <c r="AQ52" s="10"/>
    </row>
    <row r="53" spans="1:43" ht="12" customHeight="1" x14ac:dyDescent="0.2">
      <c r="A53" s="34"/>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4"/>
    </row>
    <row r="54" spans="1:43" ht="15" customHeight="1" x14ac:dyDescent="0.2">
      <c r="A54" s="217" t="s">
        <v>54</v>
      </c>
      <c r="B54" s="218"/>
      <c r="C54" s="218"/>
      <c r="D54" s="218"/>
      <c r="E54" s="218"/>
      <c r="F54" s="218"/>
      <c r="G54" s="218"/>
      <c r="H54" s="218"/>
      <c r="I54" s="218"/>
      <c r="J54" s="218"/>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9"/>
    </row>
    <row r="55" spans="1:43" ht="12" customHeight="1" x14ac:dyDescent="0.2">
      <c r="A55" s="334"/>
      <c r="B55" s="335"/>
      <c r="C55" s="335"/>
      <c r="D55" s="335"/>
      <c r="E55" s="335"/>
      <c r="F55" s="335"/>
      <c r="G55" s="335"/>
      <c r="H55" s="335"/>
      <c r="I55" s="335"/>
      <c r="J55" s="335"/>
      <c r="K55" s="335"/>
      <c r="L55" s="335"/>
      <c r="M55" s="335"/>
      <c r="N55" s="335"/>
      <c r="O55" s="335"/>
      <c r="P55" s="335"/>
      <c r="Q55" s="335"/>
      <c r="R55" s="335"/>
      <c r="S55" s="335"/>
      <c r="T55" s="335"/>
      <c r="U55" s="335"/>
      <c r="V55" s="335"/>
      <c r="W55" s="335"/>
      <c r="X55" s="335"/>
      <c r="Y55" s="335"/>
      <c r="Z55" s="335"/>
      <c r="AA55" s="335"/>
      <c r="AB55" s="335"/>
      <c r="AC55" s="335"/>
      <c r="AD55" s="335"/>
      <c r="AE55" s="335"/>
      <c r="AF55" s="335"/>
      <c r="AG55" s="335"/>
      <c r="AH55" s="335"/>
      <c r="AI55" s="335"/>
      <c r="AJ55" s="335"/>
      <c r="AK55" s="335"/>
      <c r="AL55" s="335"/>
      <c r="AM55" s="335"/>
      <c r="AN55" s="335"/>
      <c r="AO55" s="335"/>
      <c r="AP55" s="335"/>
      <c r="AQ55" s="484"/>
    </row>
    <row r="56" spans="1:43" ht="12" customHeight="1" x14ac:dyDescent="0.2">
      <c r="A56" s="415"/>
      <c r="B56" s="416"/>
      <c r="C56" s="416"/>
      <c r="D56" s="416"/>
      <c r="E56" s="416"/>
      <c r="F56" s="416"/>
      <c r="G56" s="416"/>
      <c r="H56" s="416"/>
      <c r="I56" s="416"/>
      <c r="J56" s="416"/>
      <c r="K56" s="416"/>
      <c r="L56" s="416"/>
      <c r="M56" s="416"/>
      <c r="N56" s="416"/>
      <c r="O56" s="416"/>
      <c r="P56" s="416"/>
      <c r="Q56" s="416"/>
      <c r="R56" s="416"/>
      <c r="S56" s="416"/>
      <c r="T56" s="416"/>
      <c r="U56" s="416"/>
      <c r="V56" s="416"/>
      <c r="W56" s="416"/>
      <c r="X56" s="416"/>
      <c r="Y56" s="416"/>
      <c r="Z56" s="416"/>
      <c r="AA56" s="416"/>
      <c r="AB56" s="416"/>
      <c r="AC56" s="416"/>
      <c r="AD56" s="416"/>
      <c r="AE56" s="416"/>
      <c r="AF56" s="416"/>
      <c r="AG56" s="416"/>
      <c r="AH56" s="416"/>
      <c r="AI56" s="416"/>
      <c r="AJ56" s="416"/>
      <c r="AK56" s="416"/>
      <c r="AL56" s="416"/>
      <c r="AM56" s="416"/>
      <c r="AN56" s="416"/>
      <c r="AO56" s="416"/>
      <c r="AP56" s="416"/>
      <c r="AQ56" s="417"/>
    </row>
    <row r="57" spans="1:43" ht="12" customHeight="1" x14ac:dyDescent="0.2">
      <c r="A57" s="485"/>
      <c r="B57" s="486"/>
      <c r="C57" s="486"/>
      <c r="D57" s="486"/>
      <c r="E57" s="486"/>
      <c r="F57" s="486"/>
      <c r="G57" s="486"/>
      <c r="H57" s="486"/>
      <c r="I57" s="486"/>
      <c r="J57" s="486"/>
      <c r="K57" s="486"/>
      <c r="L57" s="486"/>
      <c r="M57" s="486"/>
      <c r="N57" s="486"/>
      <c r="O57" s="486"/>
      <c r="P57" s="486"/>
      <c r="Q57" s="486"/>
      <c r="R57" s="486"/>
      <c r="S57" s="486"/>
      <c r="T57" s="486"/>
      <c r="U57" s="486"/>
      <c r="V57" s="486"/>
      <c r="W57" s="486"/>
      <c r="X57" s="486"/>
      <c r="Y57" s="486"/>
      <c r="Z57" s="486"/>
      <c r="AA57" s="486"/>
      <c r="AB57" s="486"/>
      <c r="AC57" s="486"/>
      <c r="AD57" s="486"/>
      <c r="AE57" s="486"/>
      <c r="AF57" s="486"/>
      <c r="AG57" s="486"/>
      <c r="AH57" s="486"/>
      <c r="AI57" s="486"/>
      <c r="AJ57" s="486"/>
      <c r="AK57" s="486"/>
      <c r="AL57" s="486"/>
      <c r="AM57" s="486"/>
      <c r="AN57" s="486"/>
      <c r="AO57" s="486"/>
      <c r="AP57" s="486"/>
      <c r="AQ57" s="487"/>
    </row>
    <row r="58" spans="1:43" ht="15" customHeight="1" x14ac:dyDescent="0.2">
      <c r="A58" s="485"/>
      <c r="B58" s="486"/>
      <c r="C58" s="486"/>
      <c r="D58" s="486"/>
      <c r="E58" s="486"/>
      <c r="F58" s="486"/>
      <c r="G58" s="486"/>
      <c r="H58" s="486"/>
      <c r="I58" s="486"/>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486"/>
      <c r="AM58" s="486"/>
      <c r="AN58" s="486"/>
      <c r="AO58" s="486"/>
      <c r="AP58" s="486"/>
      <c r="AQ58" s="487"/>
    </row>
    <row r="59" spans="1:43" ht="15" customHeight="1" x14ac:dyDescent="0.2">
      <c r="A59" s="485"/>
      <c r="B59" s="486"/>
      <c r="C59" s="486"/>
      <c r="D59" s="486"/>
      <c r="E59" s="486"/>
      <c r="F59" s="486"/>
      <c r="G59" s="486"/>
      <c r="H59" s="486"/>
      <c r="I59" s="486"/>
      <c r="J59" s="486"/>
      <c r="K59" s="486"/>
      <c r="L59" s="486"/>
      <c r="M59" s="486"/>
      <c r="N59" s="486"/>
      <c r="O59" s="486"/>
      <c r="P59" s="486"/>
      <c r="Q59" s="486"/>
      <c r="R59" s="486"/>
      <c r="S59" s="486"/>
      <c r="T59" s="486"/>
      <c r="U59" s="486"/>
      <c r="V59" s="486"/>
      <c r="W59" s="486"/>
      <c r="X59" s="486"/>
      <c r="Y59" s="486"/>
      <c r="Z59" s="486"/>
      <c r="AA59" s="486"/>
      <c r="AB59" s="486"/>
      <c r="AC59" s="486"/>
      <c r="AD59" s="486"/>
      <c r="AE59" s="486"/>
      <c r="AF59" s="486"/>
      <c r="AG59" s="486"/>
      <c r="AH59" s="486"/>
      <c r="AI59" s="486"/>
      <c r="AJ59" s="486"/>
      <c r="AK59" s="486"/>
      <c r="AL59" s="486"/>
      <c r="AM59" s="486"/>
      <c r="AN59" s="486"/>
      <c r="AO59" s="486"/>
      <c r="AP59" s="486"/>
      <c r="AQ59" s="487"/>
    </row>
    <row r="60" spans="1:43" ht="12" customHeight="1" x14ac:dyDescent="0.2">
      <c r="A60" s="485"/>
      <c r="B60" s="486"/>
      <c r="C60" s="486"/>
      <c r="D60" s="486"/>
      <c r="E60" s="486"/>
      <c r="F60" s="486"/>
      <c r="G60" s="486"/>
      <c r="H60" s="486"/>
      <c r="I60" s="486"/>
      <c r="J60" s="486"/>
      <c r="K60" s="486"/>
      <c r="L60" s="486"/>
      <c r="M60" s="486"/>
      <c r="N60" s="486"/>
      <c r="O60" s="486"/>
      <c r="P60" s="486"/>
      <c r="Q60" s="486"/>
      <c r="R60" s="486"/>
      <c r="S60" s="486"/>
      <c r="T60" s="486"/>
      <c r="U60" s="486"/>
      <c r="V60" s="486"/>
      <c r="W60" s="486"/>
      <c r="X60" s="486"/>
      <c r="Y60" s="486"/>
      <c r="Z60" s="486"/>
      <c r="AA60" s="486"/>
      <c r="AB60" s="486"/>
      <c r="AC60" s="486"/>
      <c r="AD60" s="486"/>
      <c r="AE60" s="486"/>
      <c r="AF60" s="486"/>
      <c r="AG60" s="486"/>
      <c r="AH60" s="486"/>
      <c r="AI60" s="486"/>
      <c r="AJ60" s="486"/>
      <c r="AK60" s="486"/>
      <c r="AL60" s="486"/>
      <c r="AM60" s="486"/>
      <c r="AN60" s="486"/>
      <c r="AO60" s="486"/>
      <c r="AP60" s="486"/>
      <c r="AQ60" s="487"/>
    </row>
    <row r="61" spans="1:43" ht="12" customHeight="1" x14ac:dyDescent="0.2">
      <c r="A61" s="485"/>
      <c r="B61" s="486"/>
      <c r="C61" s="486"/>
      <c r="D61" s="486"/>
      <c r="E61" s="486"/>
      <c r="F61" s="486"/>
      <c r="G61" s="486"/>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486"/>
      <c r="AM61" s="486"/>
      <c r="AN61" s="486"/>
      <c r="AO61" s="486"/>
      <c r="AP61" s="486"/>
      <c r="AQ61" s="487"/>
    </row>
    <row r="62" spans="1:43" ht="12" customHeight="1" x14ac:dyDescent="0.2">
      <c r="A62" s="485"/>
      <c r="B62" s="486"/>
      <c r="C62" s="486"/>
      <c r="D62" s="486"/>
      <c r="E62" s="486"/>
      <c r="F62" s="486"/>
      <c r="G62" s="486"/>
      <c r="H62" s="486"/>
      <c r="I62" s="486"/>
      <c r="J62" s="486"/>
      <c r="K62" s="486"/>
      <c r="L62" s="486"/>
      <c r="M62" s="486"/>
      <c r="N62" s="486"/>
      <c r="O62" s="486"/>
      <c r="P62" s="486"/>
      <c r="Q62" s="486"/>
      <c r="R62" s="486"/>
      <c r="S62" s="486"/>
      <c r="T62" s="486"/>
      <c r="U62" s="486"/>
      <c r="V62" s="486"/>
      <c r="W62" s="486"/>
      <c r="X62" s="486"/>
      <c r="Y62" s="486"/>
      <c r="Z62" s="486"/>
      <c r="AA62" s="486"/>
      <c r="AB62" s="486"/>
      <c r="AC62" s="486"/>
      <c r="AD62" s="486"/>
      <c r="AE62" s="486"/>
      <c r="AF62" s="486"/>
      <c r="AG62" s="486"/>
      <c r="AH62" s="486"/>
      <c r="AI62" s="486"/>
      <c r="AJ62" s="486"/>
      <c r="AK62" s="486"/>
      <c r="AL62" s="486"/>
      <c r="AM62" s="486"/>
      <c r="AN62" s="486"/>
      <c r="AO62" s="486"/>
      <c r="AP62" s="486"/>
      <c r="AQ62" s="487"/>
    </row>
    <row r="63" spans="1:43" ht="12" customHeight="1" x14ac:dyDescent="0.2">
      <c r="A63" s="485"/>
      <c r="B63" s="486"/>
      <c r="C63" s="486"/>
      <c r="D63" s="486"/>
      <c r="E63" s="486"/>
      <c r="F63" s="486"/>
      <c r="G63" s="486"/>
      <c r="H63" s="486"/>
      <c r="I63" s="486"/>
      <c r="J63" s="486"/>
      <c r="K63" s="486"/>
      <c r="L63" s="486"/>
      <c r="M63" s="486"/>
      <c r="N63" s="486"/>
      <c r="O63" s="486"/>
      <c r="P63" s="486"/>
      <c r="Q63" s="486"/>
      <c r="R63" s="486"/>
      <c r="S63" s="486"/>
      <c r="T63" s="486"/>
      <c r="U63" s="486"/>
      <c r="V63" s="486"/>
      <c r="W63" s="486"/>
      <c r="X63" s="486"/>
      <c r="Y63" s="486"/>
      <c r="Z63" s="486"/>
      <c r="AA63" s="486"/>
      <c r="AB63" s="486"/>
      <c r="AC63" s="486"/>
      <c r="AD63" s="486"/>
      <c r="AE63" s="486"/>
      <c r="AF63" s="486"/>
      <c r="AG63" s="486"/>
      <c r="AH63" s="486"/>
      <c r="AI63" s="486"/>
      <c r="AJ63" s="486"/>
      <c r="AK63" s="486"/>
      <c r="AL63" s="486"/>
      <c r="AM63" s="486"/>
      <c r="AN63" s="486"/>
      <c r="AO63" s="486"/>
      <c r="AP63" s="486"/>
      <c r="AQ63" s="487"/>
    </row>
    <row r="64" spans="1:43" ht="12" customHeight="1" x14ac:dyDescent="0.2">
      <c r="A64" s="485"/>
      <c r="B64" s="486"/>
      <c r="C64" s="486"/>
      <c r="D64" s="486"/>
      <c r="E64" s="486"/>
      <c r="F64" s="486"/>
      <c r="G64" s="486"/>
      <c r="H64" s="486"/>
      <c r="I64" s="486"/>
      <c r="J64" s="486"/>
      <c r="K64" s="486"/>
      <c r="L64" s="486"/>
      <c r="M64" s="486"/>
      <c r="N64" s="486"/>
      <c r="O64" s="486"/>
      <c r="P64" s="486"/>
      <c r="Q64" s="486"/>
      <c r="R64" s="486"/>
      <c r="S64" s="486"/>
      <c r="T64" s="486"/>
      <c r="U64" s="486"/>
      <c r="V64" s="486"/>
      <c r="W64" s="486"/>
      <c r="X64" s="486"/>
      <c r="Y64" s="486"/>
      <c r="Z64" s="486"/>
      <c r="AA64" s="486"/>
      <c r="AB64" s="486"/>
      <c r="AC64" s="486"/>
      <c r="AD64" s="486"/>
      <c r="AE64" s="486"/>
      <c r="AF64" s="486"/>
      <c r="AG64" s="486"/>
      <c r="AH64" s="486"/>
      <c r="AI64" s="486"/>
      <c r="AJ64" s="486"/>
      <c r="AK64" s="486"/>
      <c r="AL64" s="486"/>
      <c r="AM64" s="486"/>
      <c r="AN64" s="486"/>
      <c r="AO64" s="486"/>
      <c r="AP64" s="486"/>
      <c r="AQ64" s="487"/>
    </row>
    <row r="65" spans="1:43" ht="12" customHeight="1" x14ac:dyDescent="0.2">
      <c r="A65" s="485"/>
      <c r="B65" s="486"/>
      <c r="C65" s="486"/>
      <c r="D65" s="486"/>
      <c r="E65" s="486"/>
      <c r="F65" s="486"/>
      <c r="G65" s="486"/>
      <c r="H65" s="486"/>
      <c r="I65" s="486"/>
      <c r="J65" s="486"/>
      <c r="K65" s="486"/>
      <c r="L65" s="486"/>
      <c r="M65" s="486"/>
      <c r="N65" s="486"/>
      <c r="O65" s="486"/>
      <c r="P65" s="486"/>
      <c r="Q65" s="486"/>
      <c r="R65" s="486"/>
      <c r="S65" s="486"/>
      <c r="T65" s="486"/>
      <c r="U65" s="486"/>
      <c r="V65" s="486"/>
      <c r="W65" s="486"/>
      <c r="X65" s="486"/>
      <c r="Y65" s="486"/>
      <c r="Z65" s="486"/>
      <c r="AA65" s="486"/>
      <c r="AB65" s="486"/>
      <c r="AC65" s="486"/>
      <c r="AD65" s="486"/>
      <c r="AE65" s="486"/>
      <c r="AF65" s="486"/>
      <c r="AG65" s="486"/>
      <c r="AH65" s="486"/>
      <c r="AI65" s="486"/>
      <c r="AJ65" s="486"/>
      <c r="AK65" s="486"/>
      <c r="AL65" s="486"/>
      <c r="AM65" s="486"/>
      <c r="AN65" s="486"/>
      <c r="AO65" s="486"/>
      <c r="AP65" s="486"/>
      <c r="AQ65" s="487"/>
    </row>
    <row r="66" spans="1:43" ht="12" customHeight="1" x14ac:dyDescent="0.2">
      <c r="A66" s="485"/>
      <c r="B66" s="486"/>
      <c r="C66" s="486"/>
      <c r="D66" s="486"/>
      <c r="E66" s="486"/>
      <c r="F66" s="486"/>
      <c r="G66" s="486"/>
      <c r="H66" s="486"/>
      <c r="I66" s="486"/>
      <c r="J66" s="486"/>
      <c r="K66" s="486"/>
      <c r="L66" s="486"/>
      <c r="M66" s="486"/>
      <c r="N66" s="486"/>
      <c r="O66" s="486"/>
      <c r="P66" s="486"/>
      <c r="Q66" s="486"/>
      <c r="R66" s="486"/>
      <c r="S66" s="486"/>
      <c r="T66" s="486"/>
      <c r="U66" s="486"/>
      <c r="V66" s="486"/>
      <c r="W66" s="486"/>
      <c r="X66" s="486"/>
      <c r="Y66" s="486"/>
      <c r="Z66" s="486"/>
      <c r="AA66" s="486"/>
      <c r="AB66" s="486"/>
      <c r="AC66" s="486"/>
      <c r="AD66" s="486"/>
      <c r="AE66" s="486"/>
      <c r="AF66" s="486"/>
      <c r="AG66" s="486"/>
      <c r="AH66" s="486"/>
      <c r="AI66" s="486"/>
      <c r="AJ66" s="486"/>
      <c r="AK66" s="486"/>
      <c r="AL66" s="486"/>
      <c r="AM66" s="486"/>
      <c r="AN66" s="486"/>
      <c r="AO66" s="486"/>
      <c r="AP66" s="486"/>
      <c r="AQ66" s="487"/>
    </row>
    <row r="67" spans="1:43" ht="12" customHeight="1" x14ac:dyDescent="0.2">
      <c r="A67" s="485"/>
      <c r="B67" s="486"/>
      <c r="C67" s="486"/>
      <c r="D67" s="486"/>
      <c r="E67" s="486"/>
      <c r="F67" s="486"/>
      <c r="G67" s="486"/>
      <c r="H67" s="486"/>
      <c r="I67" s="486"/>
      <c r="J67" s="486"/>
      <c r="K67" s="486"/>
      <c r="L67" s="486"/>
      <c r="M67" s="486"/>
      <c r="N67" s="486"/>
      <c r="O67" s="486"/>
      <c r="P67" s="486"/>
      <c r="Q67" s="486"/>
      <c r="R67" s="486"/>
      <c r="S67" s="486"/>
      <c r="T67" s="486"/>
      <c r="U67" s="486"/>
      <c r="V67" s="486"/>
      <c r="W67" s="486"/>
      <c r="X67" s="486"/>
      <c r="Y67" s="486"/>
      <c r="Z67" s="486"/>
      <c r="AA67" s="486"/>
      <c r="AB67" s="486"/>
      <c r="AC67" s="486"/>
      <c r="AD67" s="486"/>
      <c r="AE67" s="486"/>
      <c r="AF67" s="486"/>
      <c r="AG67" s="486"/>
      <c r="AH67" s="486"/>
      <c r="AI67" s="486"/>
      <c r="AJ67" s="486"/>
      <c r="AK67" s="486"/>
      <c r="AL67" s="486"/>
      <c r="AM67" s="486"/>
      <c r="AN67" s="486"/>
      <c r="AO67" s="486"/>
      <c r="AP67" s="486"/>
      <c r="AQ67" s="487"/>
    </row>
    <row r="68" spans="1:43" ht="12" customHeight="1" x14ac:dyDescent="0.2">
      <c r="A68" s="485"/>
      <c r="B68" s="486"/>
      <c r="C68" s="486"/>
      <c r="D68" s="486"/>
      <c r="E68" s="486"/>
      <c r="F68" s="486"/>
      <c r="G68" s="486"/>
      <c r="H68" s="486"/>
      <c r="I68" s="486"/>
      <c r="J68" s="486"/>
      <c r="K68" s="486"/>
      <c r="L68" s="486"/>
      <c r="M68" s="486"/>
      <c r="N68" s="486"/>
      <c r="O68" s="486"/>
      <c r="P68" s="486"/>
      <c r="Q68" s="486"/>
      <c r="R68" s="486"/>
      <c r="S68" s="486"/>
      <c r="T68" s="486"/>
      <c r="U68" s="486"/>
      <c r="V68" s="486"/>
      <c r="W68" s="486"/>
      <c r="X68" s="486"/>
      <c r="Y68" s="486"/>
      <c r="Z68" s="486"/>
      <c r="AA68" s="486"/>
      <c r="AB68" s="486"/>
      <c r="AC68" s="486"/>
      <c r="AD68" s="486"/>
      <c r="AE68" s="486"/>
      <c r="AF68" s="486"/>
      <c r="AG68" s="486"/>
      <c r="AH68" s="486"/>
      <c r="AI68" s="486"/>
      <c r="AJ68" s="486"/>
      <c r="AK68" s="486"/>
      <c r="AL68" s="486"/>
      <c r="AM68" s="486"/>
      <c r="AN68" s="486"/>
      <c r="AO68" s="486"/>
      <c r="AP68" s="486"/>
      <c r="AQ68" s="487"/>
    </row>
    <row r="69" spans="1:43" ht="15" customHeight="1" x14ac:dyDescent="0.2">
      <c r="A69" s="485"/>
      <c r="B69" s="486"/>
      <c r="C69" s="486"/>
      <c r="D69" s="486"/>
      <c r="E69" s="486"/>
      <c r="F69" s="486"/>
      <c r="G69" s="486"/>
      <c r="H69" s="486"/>
      <c r="I69" s="486"/>
      <c r="J69" s="486"/>
      <c r="K69" s="486"/>
      <c r="L69" s="486"/>
      <c r="M69" s="486"/>
      <c r="N69" s="486"/>
      <c r="O69" s="486"/>
      <c r="P69" s="486"/>
      <c r="Q69" s="486"/>
      <c r="R69" s="486"/>
      <c r="S69" s="486"/>
      <c r="T69" s="486"/>
      <c r="U69" s="486"/>
      <c r="V69" s="486"/>
      <c r="W69" s="486"/>
      <c r="X69" s="486"/>
      <c r="Y69" s="486"/>
      <c r="Z69" s="486"/>
      <c r="AA69" s="486"/>
      <c r="AB69" s="486"/>
      <c r="AC69" s="486"/>
      <c r="AD69" s="486"/>
      <c r="AE69" s="486"/>
      <c r="AF69" s="486"/>
      <c r="AG69" s="486"/>
      <c r="AH69" s="486"/>
      <c r="AI69" s="486"/>
      <c r="AJ69" s="486"/>
      <c r="AK69" s="486"/>
      <c r="AL69" s="486"/>
      <c r="AM69" s="486"/>
      <c r="AN69" s="486"/>
      <c r="AO69" s="486"/>
      <c r="AP69" s="486"/>
      <c r="AQ69" s="487"/>
    </row>
    <row r="70" spans="1:43" ht="15" customHeight="1" x14ac:dyDescent="0.2">
      <c r="A70" s="485"/>
      <c r="B70" s="486"/>
      <c r="C70" s="486"/>
      <c r="D70" s="486"/>
      <c r="E70" s="486"/>
      <c r="F70" s="486"/>
      <c r="G70" s="486"/>
      <c r="H70" s="486"/>
      <c r="I70" s="486"/>
      <c r="J70" s="486"/>
      <c r="K70" s="486"/>
      <c r="L70" s="486"/>
      <c r="M70" s="486"/>
      <c r="N70" s="486"/>
      <c r="O70" s="486"/>
      <c r="P70" s="486"/>
      <c r="Q70" s="486"/>
      <c r="R70" s="486"/>
      <c r="S70" s="486"/>
      <c r="T70" s="486"/>
      <c r="U70" s="486"/>
      <c r="V70" s="486"/>
      <c r="W70" s="486"/>
      <c r="X70" s="486"/>
      <c r="Y70" s="486"/>
      <c r="Z70" s="486"/>
      <c r="AA70" s="486"/>
      <c r="AB70" s="486"/>
      <c r="AC70" s="486"/>
      <c r="AD70" s="486"/>
      <c r="AE70" s="486"/>
      <c r="AF70" s="486"/>
      <c r="AG70" s="486"/>
      <c r="AH70" s="486"/>
      <c r="AI70" s="486"/>
      <c r="AJ70" s="486"/>
      <c r="AK70" s="486"/>
      <c r="AL70" s="486"/>
      <c r="AM70" s="486"/>
      <c r="AN70" s="486"/>
      <c r="AO70" s="486"/>
      <c r="AP70" s="486"/>
      <c r="AQ70" s="487"/>
    </row>
    <row r="71" spans="1:43" ht="12" customHeight="1" x14ac:dyDescent="0.2">
      <c r="A71" s="485"/>
      <c r="B71" s="486"/>
      <c r="C71" s="486"/>
      <c r="D71" s="486"/>
      <c r="E71" s="486"/>
      <c r="F71" s="486"/>
      <c r="G71" s="486"/>
      <c r="H71" s="486"/>
      <c r="I71" s="486"/>
      <c r="J71" s="486"/>
      <c r="K71" s="486"/>
      <c r="L71" s="486"/>
      <c r="M71" s="486"/>
      <c r="N71" s="486"/>
      <c r="O71" s="486"/>
      <c r="P71" s="486"/>
      <c r="Q71" s="486"/>
      <c r="R71" s="486"/>
      <c r="S71" s="486"/>
      <c r="T71" s="486"/>
      <c r="U71" s="486"/>
      <c r="V71" s="486"/>
      <c r="W71" s="486"/>
      <c r="X71" s="486"/>
      <c r="Y71" s="486"/>
      <c r="Z71" s="486"/>
      <c r="AA71" s="486"/>
      <c r="AB71" s="486"/>
      <c r="AC71" s="486"/>
      <c r="AD71" s="486"/>
      <c r="AE71" s="486"/>
      <c r="AF71" s="486"/>
      <c r="AG71" s="486"/>
      <c r="AH71" s="486"/>
      <c r="AI71" s="486"/>
      <c r="AJ71" s="486"/>
      <c r="AK71" s="486"/>
      <c r="AL71" s="486"/>
      <c r="AM71" s="486"/>
      <c r="AN71" s="486"/>
      <c r="AO71" s="486"/>
      <c r="AP71" s="486"/>
      <c r="AQ71" s="487"/>
    </row>
    <row r="72" spans="1:43" ht="15" customHeight="1" x14ac:dyDescent="0.2">
      <c r="A72" s="418"/>
      <c r="B72" s="419"/>
      <c r="C72" s="419"/>
      <c r="D72" s="419"/>
      <c r="E72" s="419"/>
      <c r="F72" s="419"/>
      <c r="G72" s="419"/>
      <c r="H72" s="419"/>
      <c r="I72" s="419"/>
      <c r="J72" s="419"/>
      <c r="K72" s="419"/>
      <c r="L72" s="419"/>
      <c r="M72" s="419"/>
      <c r="N72" s="419"/>
      <c r="O72" s="419"/>
      <c r="P72" s="419"/>
      <c r="Q72" s="419"/>
      <c r="R72" s="419"/>
      <c r="S72" s="419"/>
      <c r="T72" s="419"/>
      <c r="U72" s="419"/>
      <c r="V72" s="419"/>
      <c r="W72" s="419"/>
      <c r="X72" s="419"/>
      <c r="Y72" s="419"/>
      <c r="Z72" s="419"/>
      <c r="AA72" s="419"/>
      <c r="AB72" s="419"/>
      <c r="AC72" s="419"/>
      <c r="AD72" s="419"/>
      <c r="AE72" s="419"/>
      <c r="AF72" s="419"/>
      <c r="AG72" s="419"/>
      <c r="AH72" s="419"/>
      <c r="AI72" s="419"/>
      <c r="AJ72" s="419"/>
      <c r="AK72" s="419"/>
      <c r="AL72" s="419"/>
      <c r="AM72" s="419"/>
      <c r="AN72" s="419"/>
      <c r="AO72" s="419"/>
      <c r="AP72" s="419"/>
      <c r="AQ72" s="420"/>
    </row>
    <row r="73" spans="1:43" ht="12" customHeight="1" x14ac:dyDescent="0.2"/>
    <row r="74" spans="1:43" ht="15" customHeight="1" x14ac:dyDescent="0.2">
      <c r="A74" s="257" t="s">
        <v>19</v>
      </c>
      <c r="B74" s="238"/>
      <c r="C74" s="239"/>
      <c r="D74" s="200" t="s">
        <v>128</v>
      </c>
      <c r="E74" s="202"/>
      <c r="F74" s="202"/>
      <c r="G74" s="202"/>
      <c r="H74" s="202"/>
      <c r="I74" s="202"/>
      <c r="J74" s="193"/>
      <c r="K74" s="193" t="s">
        <v>129</v>
      </c>
      <c r="L74" s="193"/>
      <c r="M74" s="193"/>
      <c r="N74" s="193"/>
      <c r="O74" s="193"/>
      <c r="P74" s="193"/>
      <c r="Q74" s="193"/>
      <c r="R74" s="193"/>
      <c r="S74" s="193"/>
      <c r="T74" s="193"/>
      <c r="U74" s="193"/>
      <c r="V74" s="193"/>
      <c r="W74" s="193"/>
      <c r="X74" s="193"/>
      <c r="Y74" s="193"/>
      <c r="Z74" s="193"/>
      <c r="AA74" s="193"/>
      <c r="AB74" s="193"/>
      <c r="AC74" s="193"/>
      <c r="AD74" s="193"/>
      <c r="AE74" s="193"/>
      <c r="AF74" s="193"/>
      <c r="AG74" s="193"/>
      <c r="AH74" s="193"/>
      <c r="AI74" s="193"/>
      <c r="AJ74" s="193"/>
      <c r="AK74" s="193"/>
      <c r="AL74" s="193"/>
      <c r="AM74" s="193"/>
      <c r="AN74" s="193"/>
      <c r="AO74" s="193"/>
      <c r="AP74" s="193"/>
      <c r="AQ74" s="194"/>
    </row>
    <row r="75" spans="1:43" ht="15" customHeight="1" x14ac:dyDescent="0.2">
      <c r="A75" s="402"/>
      <c r="B75" s="216"/>
      <c r="C75" s="352"/>
      <c r="D75" s="195"/>
      <c r="E75" s="196"/>
      <c r="F75" s="196"/>
      <c r="G75" s="196"/>
      <c r="H75" s="196"/>
      <c r="I75" s="196"/>
      <c r="J75" s="196"/>
      <c r="K75" s="198" t="s">
        <v>149</v>
      </c>
      <c r="L75" s="198"/>
      <c r="M75" s="198"/>
      <c r="N75" s="198"/>
      <c r="O75" s="198"/>
      <c r="P75" s="198"/>
      <c r="Q75" s="198"/>
      <c r="R75" s="198" t="s">
        <v>150</v>
      </c>
      <c r="S75" s="198"/>
      <c r="T75" s="198"/>
      <c r="U75" s="198"/>
      <c r="V75" s="198"/>
      <c r="W75" s="198"/>
      <c r="X75" s="198"/>
      <c r="Y75" s="198"/>
      <c r="Z75" s="198" t="s">
        <v>151</v>
      </c>
      <c r="AA75" s="198"/>
      <c r="AB75" s="198"/>
      <c r="AC75" s="198"/>
      <c r="AD75" s="198"/>
      <c r="AE75" s="198"/>
      <c r="AF75" s="198"/>
      <c r="AG75" s="198" t="s">
        <v>148</v>
      </c>
      <c r="AH75" s="198"/>
      <c r="AI75" s="198"/>
      <c r="AJ75" s="198"/>
      <c r="AK75" s="198"/>
      <c r="AL75" s="198"/>
      <c r="AM75" s="198"/>
      <c r="AN75" s="196"/>
      <c r="AO75" s="196"/>
      <c r="AP75" s="196"/>
      <c r="AQ75" s="197"/>
    </row>
    <row r="76" spans="1:43" ht="15" customHeight="1" x14ac:dyDescent="0.2">
      <c r="A76" s="402"/>
      <c r="B76" s="216"/>
      <c r="C76" s="352"/>
      <c r="D76" s="201"/>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6"/>
      <c r="AP76" s="196"/>
      <c r="AQ76" s="197"/>
    </row>
    <row r="77" spans="1:43" ht="15" customHeight="1" x14ac:dyDescent="0.2">
      <c r="A77" s="258"/>
      <c r="B77" s="240"/>
      <c r="C77" s="241"/>
      <c r="D77" s="203" t="s">
        <v>130</v>
      </c>
      <c r="E77" s="198"/>
      <c r="F77" s="198"/>
      <c r="G77" s="198"/>
      <c r="H77" s="198"/>
      <c r="I77" s="198"/>
      <c r="J77" s="198"/>
      <c r="K77" s="198" t="s">
        <v>132</v>
      </c>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c r="AI77" s="198"/>
      <c r="AJ77" s="198"/>
      <c r="AK77" s="198"/>
      <c r="AL77" s="198"/>
      <c r="AM77" s="198"/>
      <c r="AN77" s="198"/>
      <c r="AO77" s="198"/>
      <c r="AP77" s="198"/>
      <c r="AQ77" s="199"/>
    </row>
    <row r="78" spans="1:43" ht="15" customHeight="1" x14ac:dyDescent="0.2"/>
    <row r="79" spans="1:43" ht="15" customHeight="1" x14ac:dyDescent="0.2"/>
    <row r="80" spans="1:43" ht="15" customHeight="1" x14ac:dyDescent="0.2">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row>
    <row r="81" spans="2:43" ht="15" customHeight="1" x14ac:dyDescent="0.2">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23"/>
      <c r="AF81" s="23"/>
      <c r="AG81" s="23"/>
      <c r="AH81" s="23"/>
      <c r="AI81" s="23"/>
      <c r="AJ81" s="13"/>
      <c r="AK81" s="13"/>
      <c r="AL81" s="13"/>
      <c r="AM81" s="13"/>
      <c r="AN81" s="13"/>
      <c r="AO81" s="13"/>
      <c r="AP81" s="13"/>
    </row>
    <row r="82" spans="2:43" ht="15" customHeight="1" x14ac:dyDescent="0.2">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74"/>
      <c r="AF82" s="74"/>
      <c r="AG82" s="74"/>
      <c r="AH82" s="74"/>
      <c r="AI82" s="74"/>
      <c r="AJ82" s="68"/>
      <c r="AK82" s="68"/>
      <c r="AL82" s="68"/>
      <c r="AM82" s="68"/>
      <c r="AN82" s="68"/>
      <c r="AO82" s="68"/>
      <c r="AP82" s="68"/>
    </row>
    <row r="83" spans="2:43" ht="15" customHeight="1" x14ac:dyDescent="0.2">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74"/>
      <c r="AF83" s="74"/>
      <c r="AG83" s="74"/>
      <c r="AH83" s="74"/>
      <c r="AI83" s="74"/>
      <c r="AJ83" s="68"/>
      <c r="AK83" s="68"/>
      <c r="AL83" s="68"/>
      <c r="AM83" s="68"/>
      <c r="AN83" s="68"/>
      <c r="AO83" s="68"/>
      <c r="AP83" s="68"/>
    </row>
    <row r="84" spans="2:43" ht="15" customHeight="1" x14ac:dyDescent="0.2">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74"/>
      <c r="AF84" s="74"/>
      <c r="AG84" s="74"/>
      <c r="AH84" s="74"/>
      <c r="AI84" s="74"/>
      <c r="AJ84" s="68"/>
      <c r="AK84" s="68"/>
      <c r="AL84" s="68"/>
      <c r="AM84" s="68"/>
      <c r="AN84" s="68"/>
      <c r="AO84" s="68"/>
      <c r="AP84" s="68"/>
    </row>
    <row r="85" spans="2:43" ht="15" customHeight="1" x14ac:dyDescent="0.2">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row>
    <row r="86" spans="2:43" ht="15" customHeight="1" x14ac:dyDescent="0.2">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row>
    <row r="87" spans="2:43" ht="15" customHeight="1" x14ac:dyDescent="0.2">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row>
    <row r="88" spans="2:43" ht="15" customHeight="1" x14ac:dyDescent="0.2">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1"/>
      <c r="AG88" s="61"/>
      <c r="AH88" s="61"/>
      <c r="AI88" s="61"/>
      <c r="AJ88" s="61"/>
      <c r="AK88" s="61"/>
      <c r="AL88" s="61"/>
      <c r="AM88" s="61"/>
      <c r="AN88" s="61"/>
      <c r="AO88" s="61"/>
      <c r="AP88" s="61"/>
      <c r="AQ88" s="61"/>
    </row>
    <row r="89" spans="2:43" ht="15" customHeight="1" x14ac:dyDescent="0.2">
      <c r="B89" s="66"/>
      <c r="C89" s="66"/>
      <c r="D89" s="66"/>
      <c r="E89" s="66"/>
      <c r="F89" s="66"/>
      <c r="G89" s="66"/>
      <c r="H89" s="66"/>
      <c r="I89" s="66"/>
      <c r="J89" s="66"/>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6"/>
      <c r="AJ89" s="66"/>
      <c r="AK89" s="66"/>
      <c r="AL89" s="66"/>
      <c r="AM89" s="66"/>
      <c r="AN89" s="66"/>
      <c r="AO89" s="66"/>
      <c r="AP89" s="66"/>
    </row>
    <row r="90" spans="2:43" ht="15" customHeight="1" x14ac:dyDescent="0.2">
      <c r="B90" s="63"/>
      <c r="C90" s="63"/>
      <c r="D90" s="61"/>
      <c r="E90" s="61"/>
      <c r="F90" s="61"/>
      <c r="G90" s="61"/>
      <c r="H90" s="15"/>
      <c r="I90" s="66"/>
      <c r="J90" s="66"/>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row>
    <row r="91" spans="2:43" ht="15" customHeight="1" x14ac:dyDescent="0.2">
      <c r="B91" s="63"/>
      <c r="C91" s="63"/>
      <c r="D91" s="66"/>
      <c r="E91" s="66"/>
      <c r="F91" s="66"/>
      <c r="G91" s="66"/>
      <c r="H91" s="66"/>
      <c r="I91" s="66"/>
      <c r="J91" s="66"/>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row>
    <row r="92" spans="2:43" ht="15" customHeight="1" x14ac:dyDescent="0.2">
      <c r="B92" s="63"/>
      <c r="C92" s="63"/>
      <c r="D92" s="61"/>
      <c r="E92" s="61"/>
      <c r="F92" s="61"/>
      <c r="G92" s="61"/>
      <c r="H92" s="66"/>
      <c r="I92" s="66"/>
      <c r="J92" s="66"/>
      <c r="K92" s="61"/>
      <c r="L92" s="61"/>
      <c r="M92" s="61"/>
      <c r="N92" s="61"/>
      <c r="O92" s="61"/>
      <c r="P92" s="61"/>
      <c r="Q92" s="61"/>
      <c r="R92" s="61"/>
      <c r="S92" s="61"/>
      <c r="T92" s="61"/>
      <c r="U92" s="61"/>
      <c r="V92" s="61"/>
      <c r="W92" s="61"/>
      <c r="X92" s="61"/>
      <c r="Y92" s="61"/>
      <c r="Z92" s="61"/>
      <c r="AA92" s="61"/>
      <c r="AB92" s="61"/>
      <c r="AC92" s="75"/>
      <c r="AD92" s="75"/>
      <c r="AF92" s="63"/>
      <c r="AG92" s="63"/>
      <c r="AH92" s="66"/>
      <c r="AI92" s="66"/>
      <c r="AJ92" s="66"/>
      <c r="AK92" s="66"/>
      <c r="AL92" s="66"/>
      <c r="AM92" s="66"/>
      <c r="AN92" s="66"/>
      <c r="AO92" s="66"/>
      <c r="AP92" s="66"/>
    </row>
    <row r="93" spans="2:43" ht="15" customHeight="1" x14ac:dyDescent="0.2">
      <c r="B93" s="66"/>
      <c r="C93" s="66"/>
      <c r="D93" s="66"/>
      <c r="E93" s="66"/>
      <c r="F93" s="66"/>
      <c r="G93" s="66"/>
      <c r="H93" s="15"/>
      <c r="I93" s="66"/>
      <c r="J93" s="66"/>
      <c r="K93" s="61"/>
      <c r="L93" s="61"/>
      <c r="M93" s="61"/>
      <c r="N93" s="61"/>
      <c r="O93" s="61"/>
      <c r="P93" s="61"/>
      <c r="Q93" s="61"/>
      <c r="R93" s="61"/>
      <c r="S93" s="61"/>
      <c r="T93" s="61"/>
      <c r="U93" s="61"/>
      <c r="V93" s="61"/>
      <c r="W93" s="61"/>
      <c r="X93" s="61"/>
      <c r="Y93" s="61"/>
      <c r="Z93" s="61"/>
      <c r="AA93" s="61"/>
      <c r="AB93" s="61"/>
      <c r="AC93" s="75"/>
      <c r="AD93" s="75"/>
      <c r="AE93" s="63"/>
      <c r="AF93" s="63"/>
      <c r="AG93" s="63"/>
      <c r="AH93" s="61"/>
      <c r="AI93" s="61"/>
      <c r="AJ93" s="61"/>
      <c r="AK93" s="63"/>
      <c r="AL93" s="63"/>
      <c r="AM93" s="63"/>
      <c r="AN93" s="66"/>
      <c r="AO93" s="66"/>
      <c r="AP93" s="66"/>
    </row>
    <row r="94" spans="2:43" ht="15" customHeight="1" x14ac:dyDescent="0.2">
      <c r="B94" s="66"/>
      <c r="C94" s="66"/>
      <c r="D94" s="66"/>
      <c r="E94" s="66"/>
      <c r="F94" s="66"/>
      <c r="G94" s="66"/>
      <c r="H94" s="66"/>
      <c r="I94" s="66"/>
      <c r="J94" s="66"/>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3"/>
      <c r="AL94" s="63"/>
      <c r="AM94" s="63"/>
      <c r="AN94" s="66"/>
      <c r="AO94" s="66"/>
      <c r="AP94" s="66"/>
    </row>
    <row r="95" spans="2:43" ht="15" customHeight="1" x14ac:dyDescent="0.2">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row>
    <row r="96" spans="2:43" ht="15" customHeight="1" x14ac:dyDescent="0.2">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row>
    <row r="97" spans="2:43" ht="15" customHeight="1" x14ac:dyDescent="0.2"/>
    <row r="98" spans="2:43" ht="15" customHeight="1" x14ac:dyDescent="0.2">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row>
    <row r="99" spans="2:43" ht="15" customHeight="1" x14ac:dyDescent="0.2">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row>
    <row r="100" spans="2:43" ht="15" customHeight="1" x14ac:dyDescent="0.2">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row>
    <row r="101" spans="2:43" ht="15" customHeight="1" x14ac:dyDescent="0.2">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row>
    <row r="102" spans="2:43" ht="15" customHeight="1" x14ac:dyDescent="0.2">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row>
    <row r="103" spans="2:43" ht="14.4" x14ac:dyDescent="0.2">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row>
    <row r="104" spans="2:43" ht="14.4" x14ac:dyDescent="0.2">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1"/>
      <c r="AG104" s="61"/>
      <c r="AH104" s="61"/>
      <c r="AI104" s="61"/>
      <c r="AJ104" s="61"/>
      <c r="AK104" s="61"/>
      <c r="AL104" s="61"/>
      <c r="AM104" s="61"/>
      <c r="AN104" s="61"/>
      <c r="AO104" s="61"/>
      <c r="AP104" s="61"/>
      <c r="AQ104" s="61"/>
    </row>
    <row r="105" spans="2:43" ht="14.4" x14ac:dyDescent="0.2">
      <c r="B105" s="66"/>
      <c r="C105" s="66"/>
      <c r="D105" s="66"/>
      <c r="E105" s="66"/>
      <c r="F105" s="66"/>
      <c r="G105" s="66"/>
      <c r="H105" s="66"/>
      <c r="I105" s="66"/>
      <c r="J105" s="66"/>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6"/>
      <c r="AJ105" s="66"/>
      <c r="AK105" s="66"/>
      <c r="AL105" s="66"/>
      <c r="AM105" s="66"/>
      <c r="AN105" s="66"/>
      <c r="AO105" s="66"/>
      <c r="AP105" s="66"/>
    </row>
    <row r="106" spans="2:43" ht="14.4" x14ac:dyDescent="0.2">
      <c r="B106" s="61"/>
      <c r="C106" s="61"/>
      <c r="D106" s="61"/>
      <c r="E106" s="61"/>
      <c r="F106" s="61"/>
      <c r="G106" s="66"/>
      <c r="H106" s="15"/>
      <c r="I106" s="66"/>
      <c r="J106" s="66"/>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row>
    <row r="107" spans="2:43" ht="14.4" x14ac:dyDescent="0.2">
      <c r="B107" s="66"/>
      <c r="C107" s="66"/>
      <c r="D107" s="66"/>
      <c r="E107" s="66"/>
      <c r="F107" s="66"/>
      <c r="G107" s="66"/>
      <c r="H107" s="66"/>
      <c r="I107" s="66"/>
      <c r="J107" s="66"/>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row>
    <row r="108" spans="2:43" ht="14.4" x14ac:dyDescent="0.2">
      <c r="B108" s="66"/>
      <c r="C108" s="66"/>
      <c r="D108" s="66"/>
      <c r="E108" s="66"/>
      <c r="F108" s="66"/>
      <c r="G108" s="66"/>
      <c r="H108" s="66"/>
      <c r="I108" s="66"/>
      <c r="J108" s="66"/>
      <c r="K108" s="61"/>
      <c r="L108" s="61"/>
      <c r="M108" s="61"/>
      <c r="N108" s="61"/>
      <c r="O108" s="61"/>
      <c r="P108" s="61"/>
      <c r="Q108" s="61"/>
      <c r="R108" s="61"/>
      <c r="S108" s="61"/>
      <c r="T108" s="61"/>
      <c r="U108" s="61"/>
      <c r="V108" s="61"/>
      <c r="W108" s="61"/>
      <c r="X108" s="61"/>
      <c r="Y108" s="61"/>
      <c r="Z108" s="61"/>
      <c r="AA108" s="61"/>
      <c r="AB108" s="61"/>
      <c r="AC108" s="493"/>
      <c r="AD108" s="493"/>
      <c r="AF108" s="63"/>
      <c r="AG108" s="63"/>
      <c r="AH108" s="66"/>
      <c r="AI108" s="66"/>
      <c r="AJ108" s="66"/>
      <c r="AK108" s="66"/>
      <c r="AL108" s="66"/>
      <c r="AM108" s="66"/>
      <c r="AN108" s="66"/>
      <c r="AO108" s="66"/>
      <c r="AP108" s="66"/>
    </row>
    <row r="109" spans="2:43" ht="14.4" x14ac:dyDescent="0.2">
      <c r="B109" s="66"/>
      <c r="C109" s="66"/>
      <c r="D109" s="66"/>
      <c r="E109" s="66"/>
      <c r="F109" s="66"/>
      <c r="G109" s="66"/>
      <c r="H109" s="15"/>
      <c r="I109" s="66"/>
      <c r="J109" s="66"/>
      <c r="K109" s="61"/>
      <c r="L109" s="61"/>
      <c r="M109" s="61"/>
      <c r="N109" s="61"/>
      <c r="O109" s="61"/>
      <c r="P109" s="61"/>
      <c r="Q109" s="61"/>
      <c r="R109" s="61"/>
      <c r="S109" s="61"/>
      <c r="T109" s="61"/>
      <c r="U109" s="61"/>
      <c r="V109" s="61"/>
      <c r="W109" s="61"/>
      <c r="X109" s="61"/>
      <c r="Y109" s="61"/>
      <c r="Z109" s="61"/>
      <c r="AA109" s="61"/>
      <c r="AB109" s="61"/>
      <c r="AC109" s="493"/>
      <c r="AD109" s="493"/>
      <c r="AE109" s="63"/>
      <c r="AF109" s="63"/>
      <c r="AG109" s="63"/>
      <c r="AH109" s="61"/>
      <c r="AI109" s="61"/>
      <c r="AJ109" s="61"/>
      <c r="AK109" s="63"/>
      <c r="AL109" s="63"/>
      <c r="AM109" s="63"/>
      <c r="AN109" s="66"/>
      <c r="AO109" s="66"/>
      <c r="AP109" s="66"/>
    </row>
    <row r="110" spans="2:43" ht="14.4" x14ac:dyDescent="0.2">
      <c r="B110" s="66"/>
      <c r="C110" s="66"/>
      <c r="D110" s="66"/>
      <c r="E110" s="66"/>
      <c r="F110" s="66"/>
      <c r="G110" s="66"/>
      <c r="H110" s="66"/>
      <c r="I110" s="66"/>
      <c r="J110" s="66"/>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3"/>
      <c r="AL110" s="63"/>
      <c r="AM110" s="63"/>
      <c r="AN110" s="66"/>
      <c r="AO110" s="66"/>
      <c r="AP110" s="66"/>
    </row>
    <row r="111" spans="2:43" ht="14.4" x14ac:dyDescent="0.2">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7"/>
      <c r="AL111" s="67"/>
      <c r="AM111" s="67"/>
      <c r="AN111" s="66"/>
      <c r="AO111" s="66"/>
      <c r="AP111" s="66"/>
    </row>
    <row r="112" spans="2:43" ht="14.4" x14ac:dyDescent="0.2">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7"/>
      <c r="AL112" s="67"/>
      <c r="AM112" s="67"/>
      <c r="AN112" s="66"/>
      <c r="AO112" s="66"/>
      <c r="AP112" s="66"/>
    </row>
    <row r="114" spans="2:43" ht="14.4" x14ac:dyDescent="0.2">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row>
    <row r="115" spans="2:43" ht="14.4" x14ac:dyDescent="0.2">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row>
    <row r="116" spans="2:43" ht="13.5" customHeight="1" x14ac:dyDescent="0.2">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row>
    <row r="117" spans="2:43" ht="13.5" customHeight="1" x14ac:dyDescent="0.2">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row>
    <row r="118" spans="2:43" ht="13.5" customHeight="1" x14ac:dyDescent="0.2">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row>
    <row r="119" spans="2:43" ht="13.5" customHeight="1" x14ac:dyDescent="0.2">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row>
    <row r="120" spans="2:43" ht="13.5" customHeight="1" x14ac:dyDescent="0.2">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row>
    <row r="121" spans="2:43" ht="14.4" x14ac:dyDescent="0.2">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row>
    <row r="122" spans="2:43" ht="14.4" x14ac:dyDescent="0.2">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1"/>
      <c r="AG122" s="61"/>
      <c r="AH122" s="61"/>
      <c r="AI122" s="61"/>
      <c r="AJ122" s="61"/>
      <c r="AK122" s="61"/>
      <c r="AL122" s="61"/>
      <c r="AM122" s="61"/>
      <c r="AN122" s="61"/>
      <c r="AO122" s="61"/>
      <c r="AP122" s="61"/>
      <c r="AQ122" s="26"/>
    </row>
    <row r="123" spans="2:43" ht="14.4" x14ac:dyDescent="0.2">
      <c r="B123" s="66"/>
      <c r="C123" s="66"/>
      <c r="D123" s="66"/>
      <c r="E123" s="66"/>
      <c r="F123" s="66"/>
      <c r="G123" s="66"/>
      <c r="H123" s="66"/>
      <c r="I123" s="66"/>
      <c r="J123" s="66"/>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6"/>
      <c r="AJ123" s="66"/>
      <c r="AK123" s="66"/>
      <c r="AL123" s="66"/>
      <c r="AM123" s="66"/>
      <c r="AN123" s="66"/>
      <c r="AO123" s="66"/>
      <c r="AP123" s="66"/>
    </row>
    <row r="124" spans="2:43" ht="14.4" x14ac:dyDescent="0.2">
      <c r="B124" s="28"/>
      <c r="C124" s="28"/>
      <c r="D124" s="28"/>
      <c r="E124" s="28"/>
      <c r="F124" s="28"/>
      <c r="G124" s="26"/>
      <c r="H124" s="27"/>
      <c r="I124" s="56"/>
      <c r="J124" s="56"/>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26"/>
      <c r="AJ124" s="26"/>
      <c r="AK124" s="26"/>
      <c r="AL124" s="26"/>
      <c r="AM124" s="26"/>
      <c r="AN124" s="26"/>
      <c r="AO124" s="26"/>
      <c r="AP124" s="26"/>
    </row>
    <row r="125" spans="2:43" ht="14.4" x14ac:dyDescent="0.2">
      <c r="B125" s="28"/>
      <c r="C125" s="28"/>
      <c r="D125" s="56"/>
      <c r="E125" s="56"/>
      <c r="F125" s="56"/>
      <c r="G125" s="56"/>
      <c r="H125" s="56"/>
      <c r="I125" s="56"/>
      <c r="J125" s="56"/>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26"/>
      <c r="AJ125" s="26"/>
      <c r="AK125" s="26"/>
      <c r="AL125" s="26"/>
      <c r="AM125" s="26"/>
      <c r="AN125" s="26"/>
      <c r="AO125" s="26"/>
      <c r="AP125" s="26"/>
    </row>
    <row r="126" spans="2:43" ht="14.4" x14ac:dyDescent="0.2">
      <c r="B126" s="28"/>
      <c r="C126" s="28"/>
      <c r="D126" s="26"/>
      <c r="E126" s="26"/>
      <c r="F126" s="26"/>
      <c r="G126" s="26"/>
      <c r="H126" s="56"/>
      <c r="I126" s="56"/>
      <c r="J126" s="56"/>
      <c r="K126" s="61"/>
      <c r="L126" s="61"/>
      <c r="M126" s="61"/>
      <c r="N126" s="61"/>
      <c r="O126" s="61"/>
      <c r="P126" s="61"/>
      <c r="Q126" s="61"/>
      <c r="R126" s="61"/>
      <c r="S126" s="61"/>
      <c r="T126" s="61"/>
      <c r="U126" s="61"/>
      <c r="V126" s="61"/>
      <c r="W126" s="61"/>
      <c r="X126" s="61"/>
      <c r="Y126" s="61"/>
      <c r="Z126" s="61"/>
      <c r="AA126" s="61"/>
      <c r="AB126" s="61"/>
      <c r="AC126" s="75"/>
      <c r="AD126" s="75"/>
      <c r="AF126" s="63"/>
      <c r="AG126" s="63"/>
      <c r="AH126" s="66"/>
      <c r="AI126" s="56"/>
      <c r="AJ126" s="56"/>
      <c r="AK126" s="56"/>
      <c r="AL126" s="56"/>
      <c r="AM126" s="56"/>
      <c r="AN126" s="56"/>
      <c r="AO126" s="56"/>
      <c r="AP126" s="56"/>
    </row>
    <row r="127" spans="2:43" ht="14.4" x14ac:dyDescent="0.2">
      <c r="B127" s="56"/>
      <c r="C127" s="56"/>
      <c r="D127" s="56"/>
      <c r="E127" s="56"/>
      <c r="F127" s="56"/>
      <c r="G127" s="56"/>
      <c r="H127" s="27"/>
      <c r="I127" s="56"/>
      <c r="J127" s="56"/>
      <c r="K127" s="61"/>
      <c r="L127" s="61"/>
      <c r="M127" s="61"/>
      <c r="N127" s="61"/>
      <c r="O127" s="61"/>
      <c r="P127" s="61"/>
      <c r="Q127" s="61"/>
      <c r="R127" s="61"/>
      <c r="S127" s="61"/>
      <c r="T127" s="61"/>
      <c r="U127" s="61"/>
      <c r="V127" s="61"/>
      <c r="W127" s="61"/>
      <c r="X127" s="61"/>
      <c r="Y127" s="61"/>
      <c r="Z127" s="61"/>
      <c r="AA127" s="61"/>
      <c r="AB127" s="61"/>
      <c r="AC127" s="75"/>
      <c r="AD127" s="75"/>
      <c r="AE127" s="63"/>
      <c r="AF127" s="63"/>
      <c r="AG127" s="63"/>
      <c r="AH127" s="61"/>
      <c r="AI127" s="26"/>
      <c r="AJ127" s="26"/>
      <c r="AK127" s="28"/>
      <c r="AL127" s="28"/>
      <c r="AM127" s="28"/>
      <c r="AN127" s="56"/>
      <c r="AO127" s="56"/>
      <c r="AP127" s="56"/>
    </row>
    <row r="128" spans="2:43" ht="14.4" x14ac:dyDescent="0.2">
      <c r="B128" s="56"/>
      <c r="C128" s="56"/>
      <c r="D128" s="56"/>
      <c r="E128" s="56"/>
      <c r="F128" s="56"/>
      <c r="G128" s="56"/>
      <c r="H128" s="56"/>
      <c r="I128" s="56"/>
      <c r="J128" s="5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8"/>
      <c r="AL128" s="28"/>
      <c r="AM128" s="28"/>
      <c r="AN128" s="56"/>
      <c r="AO128" s="56"/>
      <c r="AP128" s="56"/>
    </row>
    <row r="129" spans="2:42" ht="14.4" x14ac:dyDescent="0.2">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row>
  </sheetData>
  <mergeCells count="29">
    <mergeCell ref="B1:Q1"/>
    <mergeCell ref="K35:AA36"/>
    <mergeCell ref="AC35:AD36"/>
    <mergeCell ref="B3:AP3"/>
    <mergeCell ref="AF46:AP46"/>
    <mergeCell ref="B40:AP40"/>
    <mergeCell ref="B42:AP44"/>
    <mergeCell ref="B23:AP23"/>
    <mergeCell ref="B16:F16"/>
    <mergeCell ref="AF16:AP16"/>
    <mergeCell ref="B25:AP29"/>
    <mergeCell ref="AF31:AP31"/>
    <mergeCell ref="K32:AH33"/>
    <mergeCell ref="K18:AA19"/>
    <mergeCell ref="AC18:AD19"/>
    <mergeCell ref="B33:C35"/>
    <mergeCell ref="D33:G33"/>
    <mergeCell ref="D35:G35"/>
    <mergeCell ref="B17:F17"/>
    <mergeCell ref="AC108:AD109"/>
    <mergeCell ref="A74:C77"/>
    <mergeCell ref="B48:F48"/>
    <mergeCell ref="B36:G36"/>
    <mergeCell ref="K47:AH48"/>
    <mergeCell ref="K50:AA51"/>
    <mergeCell ref="AC50:AD51"/>
    <mergeCell ref="A54:AQ55"/>
    <mergeCell ref="B49:F49"/>
    <mergeCell ref="A56:AQ72"/>
  </mergeCells>
  <phoneticPr fontId="1"/>
  <printOptions horizontalCentered="1" verticalCentered="1"/>
  <pageMargins left="0" right="0.59055118110236227" top="0" bottom="0" header="0.31496062992125984" footer="0.31496062992125984"/>
  <pageSetup paperSize="9" scale="83"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BN144"/>
  <sheetViews>
    <sheetView showGridLines="0" zoomScaleNormal="100" zoomScaleSheetLayoutView="100" workbookViewId="0">
      <selection activeCell="BH22" sqref="BH22"/>
    </sheetView>
  </sheetViews>
  <sheetFormatPr defaultColWidth="9" defaultRowHeight="13.2" x14ac:dyDescent="0.2"/>
  <cols>
    <col min="1" max="1" width="0.33203125" style="1" customWidth="1"/>
    <col min="2" max="3" width="2.44140625" style="1" customWidth="1"/>
    <col min="4" max="33" width="2.6640625" style="1" customWidth="1"/>
    <col min="34" max="34" width="0.33203125" style="1" customWidth="1"/>
    <col min="35" max="68" width="2.6640625" style="1" customWidth="1"/>
    <col min="69" max="16384" width="9" style="1"/>
  </cols>
  <sheetData>
    <row r="1" spans="2:66" ht="5.25" customHeight="1" x14ac:dyDescent="0.2"/>
    <row r="2" spans="2:66" ht="17.100000000000001" customHeight="1" x14ac:dyDescent="0.2">
      <c r="B2" s="552" t="e">
        <f>VLOOKUP($BA$6,#REF!,2,FALSE)&amp;""</f>
        <v>#REF!</v>
      </c>
      <c r="C2" s="553" t="e">
        <f>VLOOKUP($BA$6,#REF!,3,FALSE)&amp;""</f>
        <v>#REF!</v>
      </c>
      <c r="D2" s="553"/>
      <c r="E2" s="553"/>
      <c r="F2" s="553" t="e">
        <f>VLOOKUP($BA$6,#REF!,4,FALSE)&amp;""</f>
        <v>#REF!</v>
      </c>
      <c r="G2" s="553"/>
      <c r="H2" s="553"/>
      <c r="I2" s="553" t="e">
        <f>VLOOKUP($BA$6,#REF!,5,FALSE)&amp;""</f>
        <v>#REF!</v>
      </c>
      <c r="J2" s="553"/>
      <c r="K2" s="553"/>
      <c r="L2" s="553" t="e">
        <f>VLOOKUP($BA$6,#REF!,6,FALSE)&amp;""</f>
        <v>#REF!</v>
      </c>
      <c r="M2" s="553"/>
      <c r="N2" s="553"/>
      <c r="O2" s="553" t="e">
        <f>VLOOKUP($BA$6,#REF!,7,FALSE)&amp;""</f>
        <v>#REF!</v>
      </c>
      <c r="P2" s="553"/>
      <c r="Q2" s="553"/>
      <c r="R2" s="553" t="e">
        <f>VLOOKUP($BA$6,#REF!,8,FALSE)&amp;""</f>
        <v>#REF!</v>
      </c>
      <c r="S2" s="553"/>
      <c r="T2" s="553"/>
      <c r="U2" s="553" t="e">
        <f>VLOOKUP($BA$6,#REF!,9,FALSE)&amp;""</f>
        <v>#REF!</v>
      </c>
      <c r="V2" s="553"/>
      <c r="W2" s="553"/>
      <c r="X2" s="553" t="e">
        <f>VLOOKUP($BA$6,#REF!,10,FALSE)&amp;""</f>
        <v>#REF!</v>
      </c>
      <c r="Y2" s="553"/>
      <c r="Z2" s="553"/>
      <c r="AA2" s="553" t="e">
        <f>VLOOKUP($BA$6,#REF!,11,FALSE)&amp;""</f>
        <v>#REF!</v>
      </c>
      <c r="AB2" s="553"/>
      <c r="AC2" s="553"/>
      <c r="AD2" s="553" t="e">
        <f>VLOOKUP($BA$6,#REF!,12,FALSE)&amp;""</f>
        <v>#REF!</v>
      </c>
      <c r="AE2" s="553"/>
      <c r="AF2" s="553"/>
      <c r="AG2" s="106"/>
      <c r="AJ2" s="257" t="s">
        <v>0</v>
      </c>
      <c r="AK2" s="238"/>
      <c r="AL2" s="238"/>
      <c r="AM2" s="238"/>
      <c r="AN2" s="239"/>
      <c r="AO2" s="403" t="s">
        <v>34</v>
      </c>
      <c r="AP2" s="404"/>
      <c r="AQ2" s="404"/>
      <c r="AR2" s="404"/>
      <c r="AS2" s="404"/>
      <c r="AT2" s="404"/>
      <c r="AU2" s="404"/>
      <c r="AV2" s="404"/>
      <c r="AW2" s="405"/>
      <c r="BJ2" s="127"/>
      <c r="BK2" s="127"/>
      <c r="BL2" s="127"/>
      <c r="BM2" s="127"/>
      <c r="BN2" s="127"/>
    </row>
    <row r="3" spans="2:66" ht="12" customHeight="1" x14ac:dyDescent="0.2">
      <c r="B3" s="552"/>
      <c r="C3" s="552"/>
      <c r="D3" s="552"/>
      <c r="E3" s="552"/>
      <c r="F3" s="486"/>
      <c r="G3" s="486"/>
      <c r="H3" s="486"/>
      <c r="I3" s="552"/>
      <c r="J3" s="552"/>
      <c r="K3" s="552"/>
      <c r="L3" s="486"/>
      <c r="M3" s="486"/>
      <c r="N3" s="486"/>
      <c r="O3" s="486"/>
      <c r="P3" s="486"/>
      <c r="Q3" s="486"/>
      <c r="R3" s="486"/>
      <c r="S3" s="486"/>
      <c r="T3" s="486"/>
      <c r="U3" s="486"/>
      <c r="V3" s="486"/>
      <c r="W3" s="486"/>
      <c r="X3" s="486"/>
      <c r="Y3" s="486"/>
      <c r="Z3" s="486"/>
      <c r="AA3" s="486"/>
      <c r="AB3" s="486"/>
      <c r="AC3" s="486"/>
      <c r="AD3" s="486"/>
      <c r="AE3" s="486"/>
      <c r="AF3" s="486"/>
      <c r="AJ3" s="258"/>
      <c r="AK3" s="240"/>
      <c r="AL3" s="240"/>
      <c r="AM3" s="240"/>
      <c r="AN3" s="241"/>
      <c r="AO3" s="406"/>
      <c r="AP3" s="407"/>
      <c r="AQ3" s="407"/>
      <c r="AR3" s="407"/>
      <c r="AS3" s="407"/>
      <c r="AT3" s="407"/>
      <c r="AU3" s="407"/>
      <c r="AV3" s="407"/>
      <c r="AW3" s="408"/>
      <c r="BJ3" s="126"/>
      <c r="BK3" s="126"/>
      <c r="BL3" s="127"/>
      <c r="BM3" s="127"/>
      <c r="BN3" s="127"/>
    </row>
    <row r="4" spans="2:66" ht="13.5" customHeight="1" x14ac:dyDescent="0.2">
      <c r="B4" s="552"/>
      <c r="C4" s="552"/>
      <c r="D4" s="552"/>
      <c r="E4" s="552"/>
      <c r="F4" s="486"/>
      <c r="G4" s="486"/>
      <c r="H4" s="486"/>
      <c r="I4" s="552"/>
      <c r="J4" s="552"/>
      <c r="K4" s="552"/>
      <c r="L4" s="486"/>
      <c r="M4" s="486"/>
      <c r="N4" s="486"/>
      <c r="O4" s="486"/>
      <c r="P4" s="486"/>
      <c r="Q4" s="486"/>
      <c r="R4" s="486"/>
      <c r="S4" s="486"/>
      <c r="T4" s="486"/>
      <c r="U4" s="486"/>
      <c r="V4" s="486"/>
      <c r="W4" s="486"/>
      <c r="X4" s="486"/>
      <c r="Y4" s="486"/>
      <c r="Z4" s="486"/>
      <c r="AA4" s="486"/>
      <c r="AB4" s="486"/>
      <c r="AC4" s="486"/>
      <c r="AD4" s="486"/>
      <c r="AE4" s="486"/>
      <c r="AF4" s="486"/>
      <c r="AH4" s="64"/>
      <c r="AI4" s="64"/>
      <c r="AJ4" s="554" t="e">
        <f>VLOOKUP($BA$6,#REF!,13,FALSE)&amp;""</f>
        <v>#REF!</v>
      </c>
      <c r="AK4" s="555"/>
      <c r="AL4" s="555"/>
      <c r="AM4" s="555"/>
      <c r="AN4" s="556"/>
      <c r="AO4" s="415"/>
      <c r="AP4" s="416"/>
      <c r="AQ4" s="416"/>
      <c r="AR4" s="416"/>
      <c r="AS4" s="416"/>
      <c r="AT4" s="416"/>
      <c r="AU4" s="416"/>
      <c r="AV4" s="416"/>
      <c r="AW4" s="417"/>
      <c r="BJ4" s="126"/>
      <c r="BK4" s="126"/>
      <c r="BL4" s="127"/>
      <c r="BM4" s="127"/>
      <c r="BN4" s="127"/>
    </row>
    <row r="5" spans="2:66" ht="13.5" customHeight="1" thickBot="1" x14ac:dyDescent="0.25">
      <c r="B5" s="552"/>
      <c r="C5" s="552"/>
      <c r="D5" s="552"/>
      <c r="E5" s="552"/>
      <c r="F5" s="486"/>
      <c r="G5" s="486"/>
      <c r="H5" s="486"/>
      <c r="I5" s="552"/>
      <c r="J5" s="552"/>
      <c r="K5" s="552"/>
      <c r="L5" s="486"/>
      <c r="M5" s="486"/>
      <c r="N5" s="486"/>
      <c r="O5" s="486"/>
      <c r="P5" s="486"/>
      <c r="Q5" s="486"/>
      <c r="R5" s="486"/>
      <c r="S5" s="486"/>
      <c r="T5" s="486"/>
      <c r="U5" s="486"/>
      <c r="V5" s="486"/>
      <c r="W5" s="486"/>
      <c r="X5" s="486"/>
      <c r="Y5" s="486"/>
      <c r="Z5" s="486"/>
      <c r="AA5" s="486"/>
      <c r="AB5" s="486"/>
      <c r="AC5" s="486"/>
      <c r="AD5" s="486"/>
      <c r="AE5" s="486"/>
      <c r="AF5" s="486"/>
      <c r="AH5" s="64"/>
      <c r="AI5" s="64"/>
      <c r="AJ5" s="557"/>
      <c r="AK5" s="558"/>
      <c r="AL5" s="558"/>
      <c r="AM5" s="558"/>
      <c r="AN5" s="559"/>
      <c r="AO5" s="418"/>
      <c r="AP5" s="419"/>
      <c r="AQ5" s="419"/>
      <c r="AR5" s="419"/>
      <c r="AS5" s="419"/>
      <c r="AT5" s="419"/>
      <c r="AU5" s="419"/>
      <c r="AV5" s="419"/>
      <c r="AW5" s="420"/>
      <c r="BJ5" s="126"/>
      <c r="BK5" s="126"/>
      <c r="BL5" s="127"/>
      <c r="BM5" s="127"/>
      <c r="BN5" s="127"/>
    </row>
    <row r="6" spans="2:66" ht="13.5" customHeight="1" x14ac:dyDescent="0.2">
      <c r="B6" s="552"/>
      <c r="C6" s="552"/>
      <c r="D6" s="552"/>
      <c r="E6" s="552"/>
      <c r="F6" s="486"/>
      <c r="G6" s="486"/>
      <c r="H6" s="486"/>
      <c r="I6" s="552"/>
      <c r="J6" s="552"/>
      <c r="K6" s="552"/>
      <c r="L6" s="486"/>
      <c r="M6" s="486"/>
      <c r="N6" s="486"/>
      <c r="O6" s="486"/>
      <c r="P6" s="486"/>
      <c r="Q6" s="486"/>
      <c r="R6" s="486"/>
      <c r="S6" s="486"/>
      <c r="T6" s="486"/>
      <c r="U6" s="486"/>
      <c r="V6" s="486"/>
      <c r="W6" s="486"/>
      <c r="X6" s="486"/>
      <c r="Y6" s="486"/>
      <c r="Z6" s="486"/>
      <c r="AA6" s="486"/>
      <c r="AB6" s="486"/>
      <c r="AC6" s="486"/>
      <c r="AD6" s="486"/>
      <c r="AE6" s="486"/>
      <c r="AF6" s="486"/>
      <c r="AH6" s="64"/>
      <c r="AI6" s="64"/>
      <c r="AJ6" s="560" t="e">
        <f>VLOOKUP($BA$6,#REF!,14,FALSE)&amp;""</f>
        <v>#REF!</v>
      </c>
      <c r="AK6" s="561"/>
      <c r="AL6" s="561"/>
      <c r="AM6" s="561"/>
      <c r="AN6" s="562"/>
      <c r="AO6" s="415"/>
      <c r="AP6" s="416"/>
      <c r="AQ6" s="416"/>
      <c r="AR6" s="416"/>
      <c r="AS6" s="416"/>
      <c r="AT6" s="416"/>
      <c r="AU6" s="416"/>
      <c r="AV6" s="416"/>
      <c r="AW6" s="417"/>
      <c r="BA6" s="542" t="s">
        <v>29</v>
      </c>
      <c r="BB6" s="543"/>
      <c r="BC6" s="543"/>
      <c r="BD6" s="543"/>
      <c r="BE6" s="543"/>
      <c r="BF6" s="543"/>
      <c r="BG6" s="544"/>
      <c r="BJ6" s="126"/>
      <c r="BK6" s="126"/>
      <c r="BL6" s="127"/>
      <c r="BM6" s="127"/>
      <c r="BN6" s="127"/>
    </row>
    <row r="7" spans="2:66" ht="13.5" customHeight="1" x14ac:dyDescent="0.2">
      <c r="B7" s="552"/>
      <c r="C7" s="552"/>
      <c r="D7" s="552"/>
      <c r="E7" s="552"/>
      <c r="F7" s="486"/>
      <c r="G7" s="486"/>
      <c r="H7" s="486"/>
      <c r="I7" s="552"/>
      <c r="J7" s="552"/>
      <c r="K7" s="552"/>
      <c r="L7" s="486"/>
      <c r="M7" s="486"/>
      <c r="N7" s="486"/>
      <c r="O7" s="486"/>
      <c r="P7" s="486"/>
      <c r="Q7" s="486"/>
      <c r="R7" s="486"/>
      <c r="S7" s="486"/>
      <c r="T7" s="486"/>
      <c r="U7" s="486"/>
      <c r="V7" s="486"/>
      <c r="W7" s="486"/>
      <c r="X7" s="486"/>
      <c r="Y7" s="486"/>
      <c r="Z7" s="486"/>
      <c r="AA7" s="486"/>
      <c r="AB7" s="486"/>
      <c r="AC7" s="486"/>
      <c r="AD7" s="486"/>
      <c r="AE7" s="486"/>
      <c r="AF7" s="486"/>
      <c r="AH7" s="64"/>
      <c r="AI7" s="64"/>
      <c r="AJ7" s="563"/>
      <c r="AK7" s="564"/>
      <c r="AL7" s="564"/>
      <c r="AM7" s="564"/>
      <c r="AN7" s="565"/>
      <c r="AO7" s="418"/>
      <c r="AP7" s="419"/>
      <c r="AQ7" s="419"/>
      <c r="AR7" s="419"/>
      <c r="AS7" s="419"/>
      <c r="AT7" s="419"/>
      <c r="AU7" s="419"/>
      <c r="AV7" s="419"/>
      <c r="AW7" s="420"/>
      <c r="BA7" s="545"/>
      <c r="BB7" s="546"/>
      <c r="BC7" s="546"/>
      <c r="BD7" s="546"/>
      <c r="BE7" s="546"/>
      <c r="BF7" s="546"/>
      <c r="BG7" s="547"/>
      <c r="BJ7" s="126"/>
      <c r="BK7" s="126"/>
      <c r="BL7" s="127"/>
      <c r="BM7" s="127"/>
      <c r="BN7" s="127"/>
    </row>
    <row r="8" spans="2:66" ht="4.95" customHeight="1" x14ac:dyDescent="0.2">
      <c r="BA8" s="545"/>
      <c r="BB8" s="546"/>
      <c r="BC8" s="546"/>
      <c r="BD8" s="546"/>
      <c r="BE8" s="546"/>
      <c r="BF8" s="546"/>
      <c r="BG8" s="547"/>
      <c r="BJ8" s="126"/>
      <c r="BK8" s="126"/>
      <c r="BL8" s="127"/>
      <c r="BM8" s="127"/>
      <c r="BN8" s="127"/>
    </row>
    <row r="9" spans="2:66" ht="15" customHeight="1" x14ac:dyDescent="0.2">
      <c r="BA9" s="545"/>
      <c r="BB9" s="546"/>
      <c r="BC9" s="546"/>
      <c r="BD9" s="546"/>
      <c r="BE9" s="546"/>
      <c r="BF9" s="546"/>
      <c r="BG9" s="547"/>
      <c r="BJ9" s="126"/>
      <c r="BK9" s="126"/>
      <c r="BL9" s="127"/>
      <c r="BM9" s="127"/>
      <c r="BN9" s="127"/>
    </row>
    <row r="10" spans="2:66" ht="15" customHeight="1" thickBot="1" x14ac:dyDescent="0.25">
      <c r="B10" s="2"/>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4"/>
      <c r="BA10" s="548"/>
      <c r="BB10" s="549"/>
      <c r="BC10" s="549"/>
      <c r="BD10" s="549"/>
      <c r="BE10" s="549"/>
      <c r="BF10" s="549"/>
      <c r="BG10" s="550"/>
      <c r="BJ10" s="126"/>
      <c r="BK10" s="126"/>
      <c r="BL10" s="127"/>
      <c r="BM10" s="127"/>
      <c r="BN10" s="127"/>
    </row>
    <row r="11" spans="2:66" ht="15" customHeight="1" x14ac:dyDescent="0.2">
      <c r="B11" s="5"/>
      <c r="C11" s="336" t="s">
        <v>1</v>
      </c>
      <c r="D11" s="336"/>
      <c r="E11" s="336"/>
      <c r="F11" s="336"/>
      <c r="G11" s="336"/>
      <c r="H11" s="336"/>
      <c r="I11" s="336"/>
      <c r="J11" s="336"/>
      <c r="K11" s="336"/>
      <c r="L11" s="336"/>
      <c r="M11" s="336"/>
      <c r="N11" s="336"/>
      <c r="O11" s="336"/>
      <c r="P11" s="336"/>
      <c r="Q11" s="336"/>
      <c r="R11" s="336"/>
      <c r="S11" s="336"/>
      <c r="T11" s="336"/>
      <c r="U11" s="336"/>
      <c r="V11" s="336"/>
      <c r="W11" s="336"/>
      <c r="X11" s="336"/>
      <c r="Y11" s="336"/>
      <c r="Z11" s="336"/>
      <c r="AA11" s="336"/>
      <c r="AB11" s="336"/>
      <c r="AC11" s="336"/>
      <c r="AD11" s="29"/>
      <c r="AW11" s="6"/>
      <c r="BJ11" s="126"/>
      <c r="BK11" s="126"/>
      <c r="BL11" s="127"/>
      <c r="BM11" s="127"/>
      <c r="BN11" s="127"/>
    </row>
    <row r="12" spans="2:66" ht="15" customHeight="1" thickBot="1" x14ac:dyDescent="0.25">
      <c r="B12" s="5"/>
      <c r="C12" s="336"/>
      <c r="D12" s="336"/>
      <c r="E12" s="336"/>
      <c r="F12" s="336"/>
      <c r="G12" s="336"/>
      <c r="H12" s="336"/>
      <c r="I12" s="336"/>
      <c r="J12" s="336"/>
      <c r="K12" s="336"/>
      <c r="L12" s="336"/>
      <c r="M12" s="336"/>
      <c r="N12" s="336"/>
      <c r="O12" s="336"/>
      <c r="P12" s="336"/>
      <c r="Q12" s="336"/>
      <c r="R12" s="336"/>
      <c r="S12" s="336"/>
      <c r="T12" s="336"/>
      <c r="U12" s="336"/>
      <c r="V12" s="336"/>
      <c r="W12" s="336"/>
      <c r="X12" s="336"/>
      <c r="Y12" s="336"/>
      <c r="Z12" s="336"/>
      <c r="AA12" s="336"/>
      <c r="AB12" s="336"/>
      <c r="AC12" s="336"/>
      <c r="AD12" s="29"/>
      <c r="AL12" s="76"/>
      <c r="AM12" s="76"/>
      <c r="AN12" s="76"/>
      <c r="AO12" s="76"/>
      <c r="AP12" s="76"/>
      <c r="AQ12" s="76"/>
      <c r="AR12" s="76"/>
      <c r="AS12" s="76"/>
      <c r="AT12" s="76"/>
      <c r="AU12" s="76"/>
      <c r="AV12" s="76"/>
      <c r="AW12" s="90"/>
      <c r="BJ12" s="126"/>
      <c r="BK12" s="126"/>
      <c r="BL12" s="127"/>
      <c r="BM12" s="127"/>
      <c r="BN12" s="127"/>
    </row>
    <row r="13" spans="2:66" ht="15" customHeight="1" x14ac:dyDescent="0.2">
      <c r="B13" s="5"/>
      <c r="AL13" s="338" t="s">
        <v>40</v>
      </c>
      <c r="AM13" s="339"/>
      <c r="AN13" s="339"/>
      <c r="AO13" s="339"/>
      <c r="AP13" s="339"/>
      <c r="AQ13" s="339"/>
      <c r="AR13" s="339"/>
      <c r="AS13" s="339"/>
      <c r="AT13" s="339"/>
      <c r="AU13" s="339"/>
      <c r="AV13" s="339"/>
      <c r="AW13" s="340"/>
      <c r="BJ13" s="126"/>
      <c r="BK13" s="126"/>
      <c r="BL13" s="127"/>
      <c r="BM13" s="127"/>
      <c r="BN13" s="127"/>
    </row>
    <row r="14" spans="2:66" ht="15" customHeight="1" thickBot="1" x14ac:dyDescent="0.25">
      <c r="B14" s="5"/>
      <c r="C14" s="551" t="e">
        <f>VLOOKUP($BA$6,#REF!,26,FALSE)&amp;""</f>
        <v>#REF!</v>
      </c>
      <c r="D14" s="551"/>
      <c r="E14" s="551"/>
      <c r="F14" s="551"/>
      <c r="G14" s="551"/>
      <c r="H14" s="551"/>
      <c r="I14" s="551"/>
      <c r="J14" s="551"/>
      <c r="K14" s="551"/>
      <c r="L14" s="551"/>
      <c r="M14" s="551"/>
      <c r="N14" s="551"/>
      <c r="O14" s="551"/>
      <c r="P14" s="551"/>
      <c r="Q14" s="551"/>
      <c r="R14" s="551"/>
      <c r="S14" s="551"/>
      <c r="T14" s="551"/>
      <c r="U14" s="551"/>
      <c r="V14" s="551"/>
      <c r="W14" s="70"/>
      <c r="X14" s="69"/>
      <c r="Y14" s="69"/>
      <c r="Z14" s="69"/>
      <c r="AA14" s="69"/>
      <c r="AB14" s="69"/>
      <c r="AC14" s="69"/>
      <c r="AL14" s="341"/>
      <c r="AM14" s="342"/>
      <c r="AN14" s="342"/>
      <c r="AO14" s="342"/>
      <c r="AP14" s="342"/>
      <c r="AQ14" s="342"/>
      <c r="AR14" s="342"/>
      <c r="AS14" s="342"/>
      <c r="AT14" s="342"/>
      <c r="AU14" s="342"/>
      <c r="AV14" s="342"/>
      <c r="AW14" s="343"/>
      <c r="BJ14" s="126"/>
      <c r="BK14" s="126"/>
      <c r="BL14" s="127"/>
      <c r="BM14" s="127"/>
      <c r="BN14" s="127"/>
    </row>
    <row r="15" spans="2:66" ht="15" customHeight="1" x14ac:dyDescent="0.2">
      <c r="B15" s="5"/>
      <c r="C15" s="551"/>
      <c r="D15" s="551"/>
      <c r="E15" s="551"/>
      <c r="F15" s="551"/>
      <c r="G15" s="551"/>
      <c r="H15" s="551"/>
      <c r="I15" s="551"/>
      <c r="J15" s="551"/>
      <c r="K15" s="551"/>
      <c r="L15" s="551"/>
      <c r="M15" s="551"/>
      <c r="N15" s="551"/>
      <c r="O15" s="551"/>
      <c r="P15" s="551"/>
      <c r="Q15" s="551"/>
      <c r="R15" s="551"/>
      <c r="S15" s="551"/>
      <c r="T15" s="551"/>
      <c r="U15" s="551"/>
      <c r="V15" s="551"/>
      <c r="W15" s="70"/>
      <c r="X15" s="69"/>
      <c r="Y15" s="69"/>
      <c r="Z15" s="69"/>
      <c r="AA15" s="69"/>
      <c r="AB15" s="69"/>
      <c r="AC15" s="69"/>
      <c r="AW15" s="6"/>
      <c r="BB15" s="36" t="s">
        <v>63</v>
      </c>
      <c r="BJ15" s="126"/>
      <c r="BK15" s="126"/>
      <c r="BL15" s="127"/>
      <c r="BM15" s="127"/>
      <c r="BN15" s="127"/>
    </row>
    <row r="16" spans="2:66" ht="15" customHeight="1" x14ac:dyDescent="0.2">
      <c r="B16" s="5"/>
      <c r="AW16" s="6"/>
      <c r="BJ16" s="126"/>
      <c r="BK16" s="126"/>
      <c r="BL16" s="127"/>
      <c r="BM16" s="127"/>
      <c r="BN16" s="127"/>
    </row>
    <row r="17" spans="2:66" ht="15" customHeight="1" x14ac:dyDescent="0.2">
      <c r="B17" s="5"/>
      <c r="C17" s="535" t="e">
        <f>VLOOKUP($BA$6,#REF!,27,FALSE)&amp;""</f>
        <v>#REF!</v>
      </c>
      <c r="D17" s="535"/>
      <c r="E17" s="535"/>
      <c r="F17" s="535"/>
      <c r="G17" s="535"/>
      <c r="H17" s="535"/>
      <c r="I17" s="535"/>
      <c r="J17" s="535"/>
      <c r="K17" s="535"/>
      <c r="L17" s="535"/>
      <c r="M17" s="535"/>
      <c r="N17" s="535"/>
      <c r="O17" s="535"/>
      <c r="P17" s="535"/>
      <c r="Q17" s="535"/>
      <c r="R17" s="535"/>
      <c r="S17" s="535"/>
      <c r="T17" s="535"/>
      <c r="U17" s="535"/>
      <c r="V17" s="535"/>
      <c r="W17" s="535"/>
      <c r="X17" s="535"/>
      <c r="Y17" s="535"/>
      <c r="Z17" s="535"/>
      <c r="AA17" s="535"/>
      <c r="AB17" s="535"/>
      <c r="AC17" s="535"/>
      <c r="AD17" s="535"/>
      <c r="AE17" s="535"/>
      <c r="AF17" s="535"/>
      <c r="AG17" s="535"/>
      <c r="AH17" s="535"/>
      <c r="AI17" s="535"/>
      <c r="AJ17" s="535"/>
      <c r="AK17" s="535"/>
      <c r="AL17" s="535"/>
      <c r="AM17" s="535"/>
      <c r="AN17" s="535"/>
      <c r="AO17" s="535"/>
      <c r="AP17" s="535"/>
      <c r="AQ17" s="535"/>
      <c r="AR17" s="535"/>
      <c r="AS17" s="535"/>
      <c r="AT17" s="535"/>
      <c r="AU17" s="535"/>
      <c r="AV17" s="535"/>
      <c r="AW17" s="31"/>
      <c r="BJ17" s="126"/>
      <c r="BK17" s="126"/>
      <c r="BL17" s="127"/>
      <c r="BM17" s="127"/>
      <c r="BN17" s="127"/>
    </row>
    <row r="18" spans="2:66" ht="15" customHeight="1" x14ac:dyDescent="0.2">
      <c r="B18" s="5"/>
      <c r="C18" s="535"/>
      <c r="D18" s="535"/>
      <c r="E18" s="535"/>
      <c r="F18" s="535"/>
      <c r="G18" s="535"/>
      <c r="H18" s="535"/>
      <c r="I18" s="535"/>
      <c r="J18" s="535"/>
      <c r="K18" s="535"/>
      <c r="L18" s="535"/>
      <c r="M18" s="535"/>
      <c r="N18" s="535"/>
      <c r="O18" s="535"/>
      <c r="P18" s="535"/>
      <c r="Q18" s="535"/>
      <c r="R18" s="535"/>
      <c r="S18" s="535"/>
      <c r="T18" s="535"/>
      <c r="U18" s="535"/>
      <c r="V18" s="535"/>
      <c r="W18" s="535"/>
      <c r="X18" s="535"/>
      <c r="Y18" s="535"/>
      <c r="Z18" s="535"/>
      <c r="AA18" s="535"/>
      <c r="AB18" s="535"/>
      <c r="AC18" s="535"/>
      <c r="AD18" s="535"/>
      <c r="AE18" s="535"/>
      <c r="AF18" s="535"/>
      <c r="AG18" s="535"/>
      <c r="AH18" s="535"/>
      <c r="AI18" s="535"/>
      <c r="AJ18" s="535"/>
      <c r="AK18" s="535"/>
      <c r="AL18" s="535"/>
      <c r="AM18" s="535"/>
      <c r="AN18" s="535"/>
      <c r="AO18" s="535"/>
      <c r="AP18" s="535"/>
      <c r="AQ18" s="535"/>
      <c r="AR18" s="535"/>
      <c r="AS18" s="535"/>
      <c r="AT18" s="535"/>
      <c r="AU18" s="535"/>
      <c r="AV18" s="535"/>
      <c r="AW18" s="176"/>
      <c r="BJ18" s="126"/>
      <c r="BK18" s="126"/>
      <c r="BL18" s="127"/>
      <c r="BM18" s="127"/>
      <c r="BN18" s="127"/>
    </row>
    <row r="19" spans="2:66" ht="15" customHeight="1" x14ac:dyDescent="0.2">
      <c r="B19" s="5"/>
      <c r="C19" s="535"/>
      <c r="D19" s="535"/>
      <c r="E19" s="535"/>
      <c r="F19" s="535"/>
      <c r="G19" s="535"/>
      <c r="H19" s="535"/>
      <c r="I19" s="535"/>
      <c r="J19" s="535"/>
      <c r="K19" s="535"/>
      <c r="L19" s="535"/>
      <c r="M19" s="535"/>
      <c r="N19" s="535"/>
      <c r="O19" s="535"/>
      <c r="P19" s="535"/>
      <c r="Q19" s="535"/>
      <c r="R19" s="535"/>
      <c r="S19" s="535"/>
      <c r="T19" s="535"/>
      <c r="U19" s="535"/>
      <c r="V19" s="535"/>
      <c r="W19" s="535"/>
      <c r="X19" s="535"/>
      <c r="Y19" s="535"/>
      <c r="Z19" s="535"/>
      <c r="AA19" s="535"/>
      <c r="AB19" s="535"/>
      <c r="AC19" s="535"/>
      <c r="AD19" s="535"/>
      <c r="AE19" s="535"/>
      <c r="AF19" s="535"/>
      <c r="AG19" s="535"/>
      <c r="AH19" s="535"/>
      <c r="AI19" s="535"/>
      <c r="AJ19" s="535"/>
      <c r="AK19" s="535"/>
      <c r="AL19" s="535"/>
      <c r="AM19" s="535"/>
      <c r="AN19" s="535"/>
      <c r="AO19" s="535"/>
      <c r="AP19" s="535"/>
      <c r="AQ19" s="535"/>
      <c r="AR19" s="535"/>
      <c r="AS19" s="535"/>
      <c r="AT19" s="535"/>
      <c r="AU19" s="535"/>
      <c r="AV19" s="535"/>
      <c r="AW19" s="176"/>
      <c r="BJ19" s="126"/>
      <c r="BK19" s="126"/>
      <c r="BL19" s="127"/>
      <c r="BM19" s="127"/>
      <c r="BN19" s="127"/>
    </row>
    <row r="20" spans="2:66" ht="15" customHeight="1" thickBot="1" x14ac:dyDescent="0.25">
      <c r="B20" s="5"/>
      <c r="AW20" s="32"/>
      <c r="BJ20" s="126"/>
      <c r="BK20" s="126"/>
      <c r="BL20" s="127"/>
      <c r="BM20" s="127"/>
      <c r="BN20" s="127"/>
    </row>
    <row r="21" spans="2:66" ht="21.9" customHeight="1" x14ac:dyDescent="0.2">
      <c r="B21" s="391" t="s">
        <v>41</v>
      </c>
      <c r="C21" s="392"/>
      <c r="D21" s="392"/>
      <c r="E21" s="392"/>
      <c r="F21" s="392"/>
      <c r="G21" s="392"/>
      <c r="H21" s="393"/>
      <c r="I21" s="397" t="s">
        <v>11</v>
      </c>
      <c r="J21" s="398"/>
      <c r="K21" s="398"/>
      <c r="L21" s="398"/>
      <c r="M21" s="398"/>
      <c r="N21" s="108" t="s">
        <v>64</v>
      </c>
      <c r="O21" s="8"/>
      <c r="P21" s="8"/>
      <c r="Q21" s="8"/>
      <c r="R21" s="109" t="s">
        <v>65</v>
      </c>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9"/>
      <c r="BJ21" s="126"/>
      <c r="BK21" s="126"/>
      <c r="BL21" s="127"/>
      <c r="BM21" s="127"/>
      <c r="BN21" s="127"/>
    </row>
    <row r="22" spans="2:66" ht="16.5" customHeight="1" x14ac:dyDescent="0.2">
      <c r="B22" s="394"/>
      <c r="C22" s="395"/>
      <c r="D22" s="395"/>
      <c r="E22" s="395"/>
      <c r="F22" s="395"/>
      <c r="G22" s="395"/>
      <c r="H22" s="396"/>
      <c r="I22" s="317"/>
      <c r="J22" s="318"/>
      <c r="K22" s="318"/>
      <c r="L22" s="318"/>
      <c r="M22" s="318"/>
      <c r="N22" s="93"/>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7"/>
      <c r="BJ22" s="126"/>
      <c r="BK22" s="126"/>
      <c r="BL22" s="127"/>
      <c r="BM22" s="127"/>
      <c r="BN22" s="127"/>
    </row>
    <row r="23" spans="2:66" ht="13.5" customHeight="1" x14ac:dyDescent="0.2">
      <c r="B23" s="394"/>
      <c r="C23" s="395"/>
      <c r="D23" s="395"/>
      <c r="E23" s="395"/>
      <c r="F23" s="395"/>
      <c r="G23" s="395"/>
      <c r="H23" s="396"/>
      <c r="I23" s="399" t="s">
        <v>62</v>
      </c>
      <c r="J23" s="400"/>
      <c r="K23" s="400"/>
      <c r="L23" s="400"/>
      <c r="M23" s="401"/>
      <c r="N23" s="94"/>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20"/>
      <c r="BJ23" s="126"/>
      <c r="BK23" s="126"/>
      <c r="BL23" s="127"/>
      <c r="BM23" s="127"/>
      <c r="BN23" s="127"/>
    </row>
    <row r="24" spans="2:66" ht="15" customHeight="1" x14ac:dyDescent="0.2">
      <c r="B24" s="394"/>
      <c r="C24" s="395"/>
      <c r="D24" s="395"/>
      <c r="E24" s="395"/>
      <c r="F24" s="395"/>
      <c r="G24" s="395"/>
      <c r="H24" s="396"/>
      <c r="I24" s="315" t="s">
        <v>16</v>
      </c>
      <c r="J24" s="316"/>
      <c r="K24" s="316"/>
      <c r="L24" s="316"/>
      <c r="M24" s="316"/>
      <c r="N24" s="95"/>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316" t="s">
        <v>3</v>
      </c>
      <c r="AO24" s="91"/>
      <c r="AP24" s="91"/>
      <c r="AQ24" s="91"/>
      <c r="AR24" s="91"/>
      <c r="AS24" s="91"/>
      <c r="AT24" s="91"/>
      <c r="AU24" s="91"/>
      <c r="AV24" s="91"/>
      <c r="AW24" s="92"/>
      <c r="BJ24" s="126"/>
      <c r="BK24" s="126"/>
      <c r="BL24" s="127"/>
      <c r="BM24" s="127"/>
      <c r="BN24" s="127"/>
    </row>
    <row r="25" spans="2:66" ht="15" customHeight="1" x14ac:dyDescent="0.2">
      <c r="B25" s="394"/>
      <c r="C25" s="395"/>
      <c r="D25" s="395"/>
      <c r="E25" s="395"/>
      <c r="F25" s="395"/>
      <c r="G25" s="395"/>
      <c r="H25" s="396"/>
      <c r="I25" s="402"/>
      <c r="J25" s="216"/>
      <c r="K25" s="216"/>
      <c r="L25" s="216"/>
      <c r="M25" s="216"/>
      <c r="N25" s="96"/>
      <c r="AN25" s="216"/>
      <c r="AW25" s="10"/>
      <c r="BJ25" s="126"/>
      <c r="BK25" s="126"/>
      <c r="BL25" s="127"/>
      <c r="BM25" s="127"/>
      <c r="BN25" s="127"/>
    </row>
    <row r="26" spans="2:66" ht="15" customHeight="1" x14ac:dyDescent="0.2">
      <c r="B26" s="394"/>
      <c r="C26" s="395"/>
      <c r="D26" s="395"/>
      <c r="E26" s="395"/>
      <c r="F26" s="395"/>
      <c r="G26" s="395"/>
      <c r="H26" s="396"/>
      <c r="I26" s="317"/>
      <c r="J26" s="318"/>
      <c r="K26" s="318"/>
      <c r="L26" s="318"/>
      <c r="M26" s="318"/>
      <c r="N26" s="93"/>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318"/>
      <c r="AO26" s="46"/>
      <c r="AP26" s="46"/>
      <c r="AQ26" s="46"/>
      <c r="AR26" s="46"/>
      <c r="AS26" s="46"/>
      <c r="AT26" s="46"/>
      <c r="AU26" s="46"/>
      <c r="AV26" s="46"/>
      <c r="AW26" s="47"/>
      <c r="BJ26" s="126"/>
      <c r="BK26" s="126"/>
      <c r="BL26" s="127"/>
      <c r="BM26" s="127"/>
      <c r="BN26" s="127"/>
    </row>
    <row r="27" spans="2:66" ht="21.9" customHeight="1" x14ac:dyDescent="0.2">
      <c r="B27" s="354"/>
      <c r="C27" s="355"/>
      <c r="D27" s="355"/>
      <c r="E27" s="355"/>
      <c r="F27" s="355"/>
      <c r="G27" s="355"/>
      <c r="H27" s="356"/>
      <c r="I27" s="444" t="s">
        <v>2</v>
      </c>
      <c r="J27" s="445"/>
      <c r="K27" s="445"/>
      <c r="L27" s="445"/>
      <c r="M27" s="446"/>
      <c r="N27" s="97"/>
      <c r="O27" s="7"/>
      <c r="P27" s="7"/>
      <c r="Q27" s="7"/>
      <c r="R27" s="7" t="s">
        <v>60</v>
      </c>
      <c r="S27" s="7"/>
      <c r="T27" s="7"/>
      <c r="U27" s="7"/>
      <c r="V27" s="7"/>
      <c r="W27" s="7" t="s">
        <v>61</v>
      </c>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11"/>
      <c r="BJ27" s="126"/>
      <c r="BK27" s="126"/>
      <c r="BL27" s="127"/>
      <c r="BM27" s="127"/>
      <c r="BN27" s="127"/>
    </row>
    <row r="28" spans="2:66" ht="17.100000000000001" customHeight="1" x14ac:dyDescent="0.2">
      <c r="B28" s="267" t="s">
        <v>4</v>
      </c>
      <c r="C28" s="268"/>
      <c r="D28" s="268"/>
      <c r="E28" s="268"/>
      <c r="F28" s="268"/>
      <c r="G28" s="268"/>
      <c r="H28" s="269"/>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3"/>
      <c r="AW28" s="12"/>
      <c r="BJ28" s="126"/>
      <c r="BK28" s="126"/>
      <c r="BL28" s="127"/>
      <c r="BM28" s="127"/>
      <c r="BN28" s="127"/>
    </row>
    <row r="29" spans="2:66" ht="17.100000000000001" customHeight="1" x14ac:dyDescent="0.2">
      <c r="B29" s="354"/>
      <c r="C29" s="355"/>
      <c r="D29" s="355"/>
      <c r="E29" s="355"/>
      <c r="F29" s="355"/>
      <c r="G29" s="355"/>
      <c r="H29" s="356"/>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7"/>
      <c r="AW29" s="11"/>
      <c r="BJ29" s="126"/>
      <c r="BK29" s="126"/>
      <c r="BL29" s="127"/>
      <c r="BM29" s="127"/>
      <c r="BN29" s="127"/>
    </row>
    <row r="30" spans="2:66" ht="17.100000000000001" customHeight="1" x14ac:dyDescent="0.2">
      <c r="B30" s="267" t="s">
        <v>5</v>
      </c>
      <c r="C30" s="268"/>
      <c r="D30" s="268"/>
      <c r="E30" s="268"/>
      <c r="F30" s="268"/>
      <c r="G30" s="268"/>
      <c r="H30" s="269"/>
      <c r="I30" s="529" t="e">
        <f>VLOOKUP($BA$6,#REF!,28,FALSE)&amp;""</f>
        <v>#REF!</v>
      </c>
      <c r="J30" s="530"/>
      <c r="K30" s="530"/>
      <c r="L30" s="530"/>
      <c r="M30" s="530"/>
      <c r="N30" s="530"/>
      <c r="O30" s="530"/>
      <c r="P30" s="530"/>
      <c r="Q30" s="530"/>
      <c r="R30" s="530"/>
      <c r="S30" s="530"/>
      <c r="T30" s="530"/>
      <c r="U30" s="530"/>
      <c r="V30" s="530"/>
      <c r="W30" s="530"/>
      <c r="X30" s="530"/>
      <c r="Y30" s="530"/>
      <c r="Z30" s="530"/>
      <c r="AA30" s="530"/>
      <c r="AB30" s="530"/>
      <c r="AC30" s="530"/>
      <c r="AD30" s="531"/>
      <c r="AE30" s="388" t="s">
        <v>25</v>
      </c>
      <c r="AF30" s="450"/>
      <c r="AG30" s="451"/>
      <c r="AH30" s="451"/>
      <c r="AI30" s="451"/>
      <c r="AJ30" s="452"/>
      <c r="AK30" s="388" t="s">
        <v>42</v>
      </c>
      <c r="AL30" s="450"/>
      <c r="AM30" s="451"/>
      <c r="AN30" s="451"/>
      <c r="AO30" s="452"/>
      <c r="AP30" s="345" t="s">
        <v>33</v>
      </c>
      <c r="AQ30" s="346"/>
      <c r="AR30" s="288" t="s">
        <v>43</v>
      </c>
      <c r="AS30" s="380"/>
      <c r="AT30" s="380"/>
      <c r="AU30" s="380"/>
      <c r="AV30" s="380"/>
      <c r="AW30" s="381"/>
      <c r="BJ30" s="126"/>
      <c r="BK30" s="126"/>
      <c r="BL30" s="127"/>
      <c r="BM30" s="127"/>
      <c r="BN30" s="127"/>
    </row>
    <row r="31" spans="2:66" ht="17.100000000000001" customHeight="1" x14ac:dyDescent="0.2">
      <c r="B31" s="394"/>
      <c r="C31" s="395"/>
      <c r="D31" s="395"/>
      <c r="E31" s="395"/>
      <c r="F31" s="395"/>
      <c r="G31" s="395"/>
      <c r="H31" s="396"/>
      <c r="I31" s="532"/>
      <c r="J31" s="533"/>
      <c r="K31" s="533"/>
      <c r="L31" s="533"/>
      <c r="M31" s="533"/>
      <c r="N31" s="533"/>
      <c r="O31" s="533"/>
      <c r="P31" s="533"/>
      <c r="Q31" s="533"/>
      <c r="R31" s="533"/>
      <c r="S31" s="533"/>
      <c r="T31" s="533"/>
      <c r="U31" s="533"/>
      <c r="V31" s="533"/>
      <c r="W31" s="533"/>
      <c r="X31" s="533"/>
      <c r="Y31" s="533"/>
      <c r="Z31" s="533"/>
      <c r="AA31" s="533"/>
      <c r="AB31" s="533"/>
      <c r="AC31" s="533"/>
      <c r="AD31" s="534"/>
      <c r="AE31" s="389"/>
      <c r="AF31" s="453"/>
      <c r="AG31" s="454"/>
      <c r="AH31" s="454"/>
      <c r="AI31" s="454"/>
      <c r="AJ31" s="455"/>
      <c r="AK31" s="389"/>
      <c r="AL31" s="453"/>
      <c r="AM31" s="454"/>
      <c r="AN31" s="454"/>
      <c r="AO31" s="455"/>
      <c r="AP31" s="347"/>
      <c r="AQ31" s="348"/>
      <c r="AR31" s="382"/>
      <c r="AS31" s="383"/>
      <c r="AT31" s="383"/>
      <c r="AU31" s="383"/>
      <c r="AV31" s="383"/>
      <c r="AW31" s="384"/>
      <c r="BJ31" s="126"/>
      <c r="BK31" s="126"/>
      <c r="BL31" s="127"/>
      <c r="BM31" s="127"/>
      <c r="BN31" s="127"/>
    </row>
    <row r="32" spans="2:66" ht="17.100000000000001" customHeight="1" x14ac:dyDescent="0.2">
      <c r="B32" s="394"/>
      <c r="C32" s="395"/>
      <c r="D32" s="395"/>
      <c r="E32" s="395"/>
      <c r="F32" s="395"/>
      <c r="G32" s="395"/>
      <c r="H32" s="396"/>
      <c r="I32" s="536" t="e">
        <f>VLOOKUP($BA$6,#REF!,29,FALSE)&amp;""</f>
        <v>#REF!</v>
      </c>
      <c r="J32" s="537"/>
      <c r="K32" s="537"/>
      <c r="L32" s="537"/>
      <c r="M32" s="537"/>
      <c r="N32" s="537"/>
      <c r="O32" s="537"/>
      <c r="P32" s="537"/>
      <c r="Q32" s="537"/>
      <c r="R32" s="537"/>
      <c r="S32" s="537"/>
      <c r="T32" s="537"/>
      <c r="U32" s="537"/>
      <c r="V32" s="537"/>
      <c r="W32" s="537"/>
      <c r="X32" s="537"/>
      <c r="Y32" s="537"/>
      <c r="Z32" s="537"/>
      <c r="AA32" s="537"/>
      <c r="AB32" s="537"/>
      <c r="AC32" s="537"/>
      <c r="AD32" s="538"/>
      <c r="AE32" s="389"/>
      <c r="AF32" s="453"/>
      <c r="AG32" s="454"/>
      <c r="AH32" s="454"/>
      <c r="AI32" s="454"/>
      <c r="AJ32" s="455"/>
      <c r="AK32" s="389"/>
      <c r="AL32" s="453"/>
      <c r="AM32" s="454"/>
      <c r="AN32" s="454"/>
      <c r="AO32" s="455"/>
      <c r="AP32" s="347"/>
      <c r="AQ32" s="348"/>
      <c r="AR32" s="382"/>
      <c r="AS32" s="383"/>
      <c r="AT32" s="383"/>
      <c r="AU32" s="383"/>
      <c r="AV32" s="383"/>
      <c r="AW32" s="384"/>
      <c r="BJ32" s="127"/>
      <c r="BK32" s="127"/>
      <c r="BL32" s="127"/>
      <c r="BM32" s="127"/>
      <c r="BN32" s="127"/>
    </row>
    <row r="33" spans="2:66" ht="17.100000000000001" customHeight="1" x14ac:dyDescent="0.2">
      <c r="B33" s="354"/>
      <c r="C33" s="355"/>
      <c r="D33" s="355"/>
      <c r="E33" s="355"/>
      <c r="F33" s="355"/>
      <c r="G33" s="355"/>
      <c r="H33" s="356"/>
      <c r="I33" s="539"/>
      <c r="J33" s="540"/>
      <c r="K33" s="540"/>
      <c r="L33" s="540"/>
      <c r="M33" s="540"/>
      <c r="N33" s="540"/>
      <c r="O33" s="540"/>
      <c r="P33" s="540"/>
      <c r="Q33" s="540"/>
      <c r="R33" s="540"/>
      <c r="S33" s="540"/>
      <c r="T33" s="540"/>
      <c r="U33" s="540"/>
      <c r="V33" s="540"/>
      <c r="W33" s="540"/>
      <c r="X33" s="540"/>
      <c r="Y33" s="540"/>
      <c r="Z33" s="540"/>
      <c r="AA33" s="540"/>
      <c r="AB33" s="540"/>
      <c r="AC33" s="540"/>
      <c r="AD33" s="541"/>
      <c r="AE33" s="390"/>
      <c r="AF33" s="456"/>
      <c r="AG33" s="457"/>
      <c r="AH33" s="457"/>
      <c r="AI33" s="457"/>
      <c r="AJ33" s="458"/>
      <c r="AK33" s="390"/>
      <c r="AL33" s="456"/>
      <c r="AM33" s="457"/>
      <c r="AN33" s="457"/>
      <c r="AO33" s="458"/>
      <c r="AP33" s="349"/>
      <c r="AQ33" s="350"/>
      <c r="AR33" s="385"/>
      <c r="AS33" s="386"/>
      <c r="AT33" s="386"/>
      <c r="AU33" s="386"/>
      <c r="AV33" s="386"/>
      <c r="AW33" s="387"/>
      <c r="BJ33" s="127"/>
      <c r="BK33" s="127"/>
      <c r="BL33" s="127"/>
      <c r="BM33" s="127"/>
      <c r="BN33" s="127"/>
    </row>
    <row r="34" spans="2:66" ht="17.100000000000001" customHeight="1" x14ac:dyDescent="0.2">
      <c r="B34" s="312" t="s">
        <v>6</v>
      </c>
      <c r="C34" s="313"/>
      <c r="D34" s="313"/>
      <c r="E34" s="313"/>
      <c r="F34" s="313"/>
      <c r="G34" s="313"/>
      <c r="H34" s="314"/>
      <c r="I34" s="517" t="e">
        <f>VLOOKUP($BA$6,#REF!,30,FALSE)&amp;""</f>
        <v>#REF!</v>
      </c>
      <c r="J34" s="518"/>
      <c r="K34" s="518"/>
      <c r="L34" s="518"/>
      <c r="M34" s="518"/>
      <c r="N34" s="518"/>
      <c r="O34" s="518"/>
      <c r="P34" s="518"/>
      <c r="Q34" s="518"/>
      <c r="R34" s="518"/>
      <c r="S34" s="518"/>
      <c r="T34" s="518"/>
      <c r="U34" s="518"/>
      <c r="V34" s="519"/>
      <c r="W34" s="257" t="s">
        <v>7</v>
      </c>
      <c r="X34" s="238"/>
      <c r="Y34" s="238"/>
      <c r="Z34" s="238"/>
      <c r="AA34" s="239"/>
      <c r="AB34" s="523" t="s">
        <v>51</v>
      </c>
      <c r="AC34" s="524"/>
      <c r="AD34" s="524"/>
      <c r="AE34" s="524"/>
      <c r="AF34" s="524"/>
      <c r="AG34" s="524"/>
      <c r="AH34" s="524"/>
      <c r="AI34" s="524"/>
      <c r="AJ34" s="524"/>
      <c r="AK34" s="524"/>
      <c r="AL34" s="524"/>
      <c r="AM34" s="524"/>
      <c r="AN34" s="524"/>
      <c r="AO34" s="524"/>
      <c r="AP34" s="524"/>
      <c r="AQ34" s="524"/>
      <c r="AR34" s="524"/>
      <c r="AS34" s="524"/>
      <c r="AT34" s="524"/>
      <c r="AU34" s="524"/>
      <c r="AV34" s="524"/>
      <c r="AW34" s="525"/>
    </row>
    <row r="35" spans="2:66" ht="17.100000000000001" customHeight="1" x14ac:dyDescent="0.2">
      <c r="B35" s="354" t="s">
        <v>44</v>
      </c>
      <c r="C35" s="355"/>
      <c r="D35" s="355"/>
      <c r="E35" s="355"/>
      <c r="F35" s="355"/>
      <c r="G35" s="355"/>
      <c r="H35" s="356"/>
      <c r="I35" s="520"/>
      <c r="J35" s="521"/>
      <c r="K35" s="521"/>
      <c r="L35" s="521"/>
      <c r="M35" s="521"/>
      <c r="N35" s="521"/>
      <c r="O35" s="521"/>
      <c r="P35" s="521"/>
      <c r="Q35" s="521"/>
      <c r="R35" s="521"/>
      <c r="S35" s="521"/>
      <c r="T35" s="521"/>
      <c r="U35" s="521"/>
      <c r="V35" s="522"/>
      <c r="W35" s="258"/>
      <c r="X35" s="240"/>
      <c r="Y35" s="240"/>
      <c r="Z35" s="240"/>
      <c r="AA35" s="241"/>
      <c r="AB35" s="526"/>
      <c r="AC35" s="527"/>
      <c r="AD35" s="527"/>
      <c r="AE35" s="527"/>
      <c r="AF35" s="527"/>
      <c r="AG35" s="527"/>
      <c r="AH35" s="527"/>
      <c r="AI35" s="527"/>
      <c r="AJ35" s="527"/>
      <c r="AK35" s="527"/>
      <c r="AL35" s="527"/>
      <c r="AM35" s="527"/>
      <c r="AN35" s="527"/>
      <c r="AO35" s="527"/>
      <c r="AP35" s="527"/>
      <c r="AQ35" s="527"/>
      <c r="AR35" s="527"/>
      <c r="AS35" s="527"/>
      <c r="AT35" s="527"/>
      <c r="AU35" s="527"/>
      <c r="AV35" s="527"/>
      <c r="AW35" s="528"/>
    </row>
    <row r="36" spans="2:66" ht="17.100000000000001" customHeight="1" x14ac:dyDescent="0.2">
      <c r="B36" s="267" t="s">
        <v>35</v>
      </c>
      <c r="C36" s="268"/>
      <c r="D36" s="268"/>
      <c r="E36" s="268"/>
      <c r="F36" s="268"/>
      <c r="G36" s="268"/>
      <c r="H36" s="268"/>
      <c r="I36" s="268"/>
      <c r="J36" s="268"/>
      <c r="K36" s="268"/>
      <c r="L36" s="269"/>
      <c r="M36" s="357" t="s">
        <v>83</v>
      </c>
      <c r="N36" s="358"/>
      <c r="O36" s="358"/>
      <c r="P36" s="358"/>
      <c r="Q36" s="358"/>
      <c r="R36" s="358"/>
      <c r="S36" s="358"/>
      <c r="T36" s="358"/>
      <c r="U36" s="358"/>
      <c r="V36" s="358"/>
      <c r="W36" s="358"/>
      <c r="X36" s="358"/>
      <c r="Y36" s="358"/>
      <c r="Z36" s="358"/>
      <c r="AA36" s="358"/>
      <c r="AB36" s="358"/>
      <c r="AC36" s="358"/>
      <c r="AD36" s="358"/>
      <c r="AE36" s="358"/>
      <c r="AF36" s="358"/>
      <c r="AG36" s="358"/>
      <c r="AH36" s="358"/>
      <c r="AI36" s="358"/>
      <c r="AJ36" s="358"/>
      <c r="AK36" s="358"/>
      <c r="AL36" s="358"/>
      <c r="AM36" s="358"/>
      <c r="AN36" s="358"/>
      <c r="AO36" s="358"/>
      <c r="AP36" s="358"/>
      <c r="AQ36" s="358"/>
      <c r="AR36" s="358"/>
      <c r="AS36" s="358"/>
      <c r="AT36" s="358"/>
      <c r="AU36" s="358"/>
      <c r="AV36" s="358"/>
      <c r="AW36" s="359"/>
    </row>
    <row r="37" spans="2:66" ht="17.100000000000001" customHeight="1" x14ac:dyDescent="0.2">
      <c r="B37" s="354"/>
      <c r="C37" s="355"/>
      <c r="D37" s="355"/>
      <c r="E37" s="355"/>
      <c r="F37" s="355"/>
      <c r="G37" s="355"/>
      <c r="H37" s="355"/>
      <c r="I37" s="355"/>
      <c r="J37" s="355"/>
      <c r="K37" s="355"/>
      <c r="L37" s="356"/>
      <c r="M37" s="360"/>
      <c r="N37" s="361"/>
      <c r="O37" s="361"/>
      <c r="P37" s="361"/>
      <c r="Q37" s="361"/>
      <c r="R37" s="361"/>
      <c r="S37" s="361"/>
      <c r="T37" s="361"/>
      <c r="U37" s="361"/>
      <c r="V37" s="361"/>
      <c r="W37" s="361"/>
      <c r="X37" s="361"/>
      <c r="Y37" s="361"/>
      <c r="Z37" s="361"/>
      <c r="AA37" s="361"/>
      <c r="AB37" s="361"/>
      <c r="AC37" s="361"/>
      <c r="AD37" s="361"/>
      <c r="AE37" s="361"/>
      <c r="AF37" s="361"/>
      <c r="AG37" s="361"/>
      <c r="AH37" s="361"/>
      <c r="AI37" s="361"/>
      <c r="AJ37" s="361"/>
      <c r="AK37" s="361"/>
      <c r="AL37" s="361"/>
      <c r="AM37" s="361"/>
      <c r="AN37" s="361"/>
      <c r="AO37" s="361"/>
      <c r="AP37" s="361"/>
      <c r="AQ37" s="361"/>
      <c r="AR37" s="361"/>
      <c r="AS37" s="361"/>
      <c r="AT37" s="361"/>
      <c r="AU37" s="361"/>
      <c r="AV37" s="361"/>
      <c r="AW37" s="362"/>
    </row>
    <row r="38" spans="2:66" ht="16.5" customHeight="1" x14ac:dyDescent="0.2">
      <c r="B38" s="363" t="s">
        <v>36</v>
      </c>
      <c r="C38" s="301"/>
      <c r="D38" s="301"/>
      <c r="E38" s="301"/>
      <c r="F38" s="301"/>
      <c r="G38" s="301"/>
      <c r="H38" s="302"/>
      <c r="I38" s="257" t="s">
        <v>11</v>
      </c>
      <c r="J38" s="238"/>
      <c r="K38" s="238"/>
      <c r="L38" s="238"/>
      <c r="M38" s="238"/>
      <c r="N38" s="110" t="s">
        <v>64</v>
      </c>
      <c r="O38" s="3"/>
      <c r="P38" s="3"/>
      <c r="Q38" s="3"/>
      <c r="R38" s="49" t="s">
        <v>65</v>
      </c>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12"/>
    </row>
    <row r="39" spans="2:66" ht="17.25" customHeight="1" x14ac:dyDescent="0.2">
      <c r="B39" s="364"/>
      <c r="C39" s="365"/>
      <c r="D39" s="365"/>
      <c r="E39" s="365"/>
      <c r="F39" s="365"/>
      <c r="G39" s="365"/>
      <c r="H39" s="366"/>
      <c r="I39" s="317"/>
      <c r="J39" s="318"/>
      <c r="K39" s="318"/>
      <c r="L39" s="318"/>
      <c r="M39" s="318"/>
      <c r="N39" s="93"/>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7"/>
    </row>
    <row r="40" spans="2:66" ht="17.100000000000001" customHeight="1" x14ac:dyDescent="0.2">
      <c r="B40" s="364"/>
      <c r="C40" s="365"/>
      <c r="D40" s="365"/>
      <c r="E40" s="365"/>
      <c r="F40" s="365"/>
      <c r="G40" s="365"/>
      <c r="H40" s="366"/>
      <c r="I40" s="315" t="s">
        <v>9</v>
      </c>
      <c r="J40" s="316"/>
      <c r="K40" s="316"/>
      <c r="L40" s="316"/>
      <c r="M40" s="316"/>
      <c r="N40" s="95"/>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117"/>
      <c r="AO40" s="91"/>
      <c r="AP40" s="91"/>
      <c r="AQ40" s="91"/>
      <c r="AR40" s="91"/>
      <c r="AS40" s="91"/>
      <c r="AT40" s="91"/>
      <c r="AU40" s="91"/>
      <c r="AV40" s="91"/>
      <c r="AW40" s="92"/>
    </row>
    <row r="41" spans="2:66" ht="17.100000000000001" customHeight="1" x14ac:dyDescent="0.2">
      <c r="B41" s="367"/>
      <c r="C41" s="304"/>
      <c r="D41" s="304"/>
      <c r="E41" s="304"/>
      <c r="F41" s="304"/>
      <c r="G41" s="304"/>
      <c r="H41" s="305"/>
      <c r="I41" s="317"/>
      <c r="J41" s="318"/>
      <c r="K41" s="318"/>
      <c r="L41" s="318"/>
      <c r="M41" s="318"/>
      <c r="N41" s="96"/>
      <c r="AN41" s="13"/>
      <c r="AW41" s="10"/>
    </row>
    <row r="42" spans="2:66" ht="17.100000000000001" customHeight="1" x14ac:dyDescent="0.2">
      <c r="B42" s="312" t="s">
        <v>8</v>
      </c>
      <c r="C42" s="313"/>
      <c r="D42" s="313"/>
      <c r="E42" s="313"/>
      <c r="F42" s="313"/>
      <c r="G42" s="313"/>
      <c r="H42" s="314"/>
      <c r="I42" s="315" t="s">
        <v>10</v>
      </c>
      <c r="J42" s="316"/>
      <c r="K42" s="316"/>
      <c r="L42" s="316"/>
      <c r="M42" s="316"/>
      <c r="N42" s="96"/>
      <c r="AN42" s="216" t="s">
        <v>3</v>
      </c>
      <c r="AW42" s="10"/>
    </row>
    <row r="43" spans="2:66" ht="12" customHeight="1" x14ac:dyDescent="0.2">
      <c r="B43" s="351" t="s">
        <v>45</v>
      </c>
      <c r="C43" s="216"/>
      <c r="D43" s="216"/>
      <c r="E43" s="216"/>
      <c r="F43" s="216"/>
      <c r="G43" s="216"/>
      <c r="H43" s="352"/>
      <c r="I43" s="317"/>
      <c r="J43" s="318"/>
      <c r="K43" s="318"/>
      <c r="L43" s="318"/>
      <c r="M43" s="318"/>
      <c r="N43" s="93"/>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318"/>
      <c r="AO43" s="46"/>
      <c r="AP43" s="46"/>
      <c r="AQ43" s="46"/>
      <c r="AR43" s="46"/>
      <c r="AS43" s="46"/>
      <c r="AT43" s="46"/>
      <c r="AU43" s="46"/>
      <c r="AV43" s="46"/>
      <c r="AW43" s="47"/>
    </row>
    <row r="44" spans="2:66" ht="21.9" customHeight="1" x14ac:dyDescent="0.2">
      <c r="B44" s="353"/>
      <c r="C44" s="240"/>
      <c r="D44" s="240"/>
      <c r="E44" s="240"/>
      <c r="F44" s="240"/>
      <c r="G44" s="240"/>
      <c r="H44" s="241"/>
      <c r="I44" s="258" t="s">
        <v>2</v>
      </c>
      <c r="J44" s="240"/>
      <c r="K44" s="240"/>
      <c r="L44" s="240"/>
      <c r="M44" s="240"/>
      <c r="N44" s="97"/>
      <c r="R44" s="1" t="s">
        <v>60</v>
      </c>
      <c r="S44" s="7"/>
      <c r="T44" s="7"/>
      <c r="U44" s="7"/>
      <c r="V44" s="7"/>
      <c r="W44" s="1" t="s">
        <v>61</v>
      </c>
      <c r="AB44" s="7"/>
      <c r="AC44" s="7"/>
      <c r="AD44" s="7"/>
      <c r="AE44" s="7"/>
      <c r="AF44" s="7"/>
      <c r="AG44" s="7"/>
      <c r="AH44" s="7"/>
      <c r="AI44" s="7"/>
      <c r="AJ44" s="7"/>
      <c r="AK44" s="7"/>
      <c r="AL44" s="7"/>
      <c r="AM44" s="7"/>
      <c r="AN44" s="7"/>
      <c r="AO44" s="7"/>
      <c r="AP44" s="7"/>
      <c r="AQ44" s="7"/>
      <c r="AR44" s="7"/>
      <c r="AS44" s="7"/>
      <c r="AT44" s="7"/>
      <c r="AU44" s="7"/>
      <c r="AV44" s="7"/>
      <c r="AW44" s="11"/>
    </row>
    <row r="45" spans="2:66" ht="17.100000000000001" customHeight="1" x14ac:dyDescent="0.2">
      <c r="B45" s="267" t="s">
        <v>12</v>
      </c>
      <c r="C45" s="268"/>
      <c r="D45" s="268"/>
      <c r="E45" s="268"/>
      <c r="F45" s="268"/>
      <c r="G45" s="268"/>
      <c r="H45" s="268"/>
      <c r="I45" s="268"/>
      <c r="J45" s="268"/>
      <c r="K45" s="268"/>
      <c r="L45" s="269"/>
      <c r="M45" s="257" t="s">
        <v>46</v>
      </c>
      <c r="N45" s="238"/>
      <c r="O45" s="238"/>
      <c r="P45" s="238"/>
      <c r="Q45" s="238"/>
      <c r="R45" s="98"/>
      <c r="S45" s="3"/>
      <c r="T45" s="3"/>
      <c r="U45" s="3"/>
      <c r="V45" s="3"/>
      <c r="W45" s="3"/>
      <c r="X45" s="3"/>
      <c r="Y45" s="3"/>
      <c r="Z45" s="3"/>
      <c r="AA45" s="3"/>
      <c r="AB45" s="3"/>
      <c r="AC45" s="3"/>
      <c r="AD45" s="238" t="s">
        <v>3</v>
      </c>
      <c r="AE45" s="49"/>
      <c r="AF45" s="103"/>
      <c r="AG45" s="275" t="s">
        <v>14</v>
      </c>
      <c r="AH45" s="268"/>
      <c r="AI45" s="268"/>
      <c r="AJ45" s="268"/>
      <c r="AK45" s="268"/>
      <c r="AL45" s="268"/>
      <c r="AM45" s="268"/>
      <c r="AN45" s="268"/>
      <c r="AO45" s="269"/>
      <c r="AP45" s="3"/>
      <c r="AQ45" s="3"/>
      <c r="AR45" s="3"/>
      <c r="AS45" s="3"/>
      <c r="AT45" s="3"/>
      <c r="AU45" s="3"/>
      <c r="AV45" s="3"/>
      <c r="AW45" s="12"/>
    </row>
    <row r="46" spans="2:66" ht="17.100000000000001" customHeight="1" thickBot="1" x14ac:dyDescent="0.25">
      <c r="B46" s="270"/>
      <c r="C46" s="271"/>
      <c r="D46" s="271"/>
      <c r="E46" s="271"/>
      <c r="F46" s="271"/>
      <c r="G46" s="271"/>
      <c r="H46" s="271"/>
      <c r="I46" s="271"/>
      <c r="J46" s="271"/>
      <c r="K46" s="271"/>
      <c r="L46" s="272"/>
      <c r="M46" s="273"/>
      <c r="N46" s="274"/>
      <c r="O46" s="274"/>
      <c r="P46" s="274"/>
      <c r="Q46" s="274"/>
      <c r="R46" s="99"/>
      <c r="S46" s="21"/>
      <c r="T46" s="21"/>
      <c r="U46" s="21"/>
      <c r="V46" s="21"/>
      <c r="W46" s="21"/>
      <c r="X46" s="21"/>
      <c r="Y46" s="21"/>
      <c r="Z46" s="21"/>
      <c r="AA46" s="21"/>
      <c r="AB46" s="21"/>
      <c r="AC46" s="21"/>
      <c r="AD46" s="274"/>
      <c r="AE46" s="104"/>
      <c r="AF46" s="105"/>
      <c r="AG46" s="276"/>
      <c r="AH46" s="271"/>
      <c r="AI46" s="271"/>
      <c r="AJ46" s="271"/>
      <c r="AK46" s="271"/>
      <c r="AL46" s="271"/>
      <c r="AM46" s="271"/>
      <c r="AN46" s="271"/>
      <c r="AO46" s="272"/>
      <c r="AP46" s="21"/>
      <c r="AQ46" s="21"/>
      <c r="AR46" s="21"/>
      <c r="AS46" s="21"/>
      <c r="AT46" s="21"/>
      <c r="AU46" s="21"/>
      <c r="AV46" s="21"/>
      <c r="AW46" s="59"/>
    </row>
    <row r="47" spans="2:66" ht="17.100000000000001" customHeight="1" x14ac:dyDescent="0.2">
      <c r="B47" s="277" t="s">
        <v>59</v>
      </c>
      <c r="C47" s="278"/>
      <c r="D47" s="279"/>
      <c r="E47" s="505" t="e">
        <f>VLOOKUP($BA$6,#REF!,31,FALSE)&amp;""</f>
        <v>#REF!</v>
      </c>
      <c r="F47" s="506"/>
      <c r="G47" s="506"/>
      <c r="H47" s="506"/>
      <c r="I47" s="506"/>
      <c r="J47" s="506"/>
      <c r="K47" s="506"/>
      <c r="L47" s="506"/>
      <c r="M47" s="506"/>
      <c r="N47" s="506"/>
      <c r="O47" s="506"/>
      <c r="P47" s="506"/>
      <c r="Q47" s="506"/>
      <c r="R47" s="506"/>
      <c r="S47" s="506"/>
      <c r="T47" s="506"/>
      <c r="U47" s="506"/>
      <c r="V47" s="506"/>
      <c r="W47" s="506"/>
      <c r="X47" s="506"/>
      <c r="Y47" s="506"/>
      <c r="Z47" s="506"/>
      <c r="AA47" s="506" t="e">
        <f>VLOOKUP($BA$6,#REF!,34,FALSE)&amp;""</f>
        <v>#REF!</v>
      </c>
      <c r="AB47" s="506"/>
      <c r="AC47" s="506"/>
      <c r="AD47" s="506"/>
      <c r="AE47" s="506"/>
      <c r="AF47" s="506"/>
      <c r="AG47" s="506"/>
      <c r="AH47" s="506"/>
      <c r="AI47" s="506"/>
      <c r="AJ47" s="506"/>
      <c r="AK47" s="506"/>
      <c r="AL47" s="506"/>
      <c r="AM47" s="506"/>
      <c r="AN47" s="506"/>
      <c r="AO47" s="506"/>
      <c r="AP47" s="506"/>
      <c r="AQ47" s="506"/>
      <c r="AR47" s="506"/>
      <c r="AS47" s="506"/>
      <c r="AT47" s="506"/>
      <c r="AU47" s="506"/>
      <c r="AV47" s="506"/>
      <c r="AW47" s="509"/>
    </row>
    <row r="48" spans="2:66" ht="17.100000000000001" customHeight="1" x14ac:dyDescent="0.2">
      <c r="B48" s="280"/>
      <c r="C48" s="281"/>
      <c r="D48" s="282"/>
      <c r="E48" s="507"/>
      <c r="F48" s="508"/>
      <c r="G48" s="508"/>
      <c r="H48" s="508"/>
      <c r="I48" s="508"/>
      <c r="J48" s="508"/>
      <c r="K48" s="508"/>
      <c r="L48" s="508"/>
      <c r="M48" s="508"/>
      <c r="N48" s="508"/>
      <c r="O48" s="508"/>
      <c r="P48" s="508"/>
      <c r="Q48" s="508"/>
      <c r="R48" s="508"/>
      <c r="S48" s="508"/>
      <c r="T48" s="508"/>
      <c r="U48" s="508"/>
      <c r="V48" s="508"/>
      <c r="W48" s="508"/>
      <c r="X48" s="508"/>
      <c r="Y48" s="508"/>
      <c r="Z48" s="508"/>
      <c r="AA48" s="508"/>
      <c r="AB48" s="508"/>
      <c r="AC48" s="508"/>
      <c r="AD48" s="508"/>
      <c r="AE48" s="508"/>
      <c r="AF48" s="508"/>
      <c r="AG48" s="508"/>
      <c r="AH48" s="508"/>
      <c r="AI48" s="508"/>
      <c r="AJ48" s="508"/>
      <c r="AK48" s="508"/>
      <c r="AL48" s="508"/>
      <c r="AM48" s="508"/>
      <c r="AN48" s="508"/>
      <c r="AO48" s="508"/>
      <c r="AP48" s="508"/>
      <c r="AQ48" s="508"/>
      <c r="AR48" s="508"/>
      <c r="AS48" s="508"/>
      <c r="AT48" s="508"/>
      <c r="AU48" s="508"/>
      <c r="AV48" s="508"/>
      <c r="AW48" s="510"/>
    </row>
    <row r="49" spans="2:49" ht="17.100000000000001" customHeight="1" x14ac:dyDescent="0.2">
      <c r="B49" s="280"/>
      <c r="C49" s="281"/>
      <c r="D49" s="282"/>
      <c r="E49" s="507" t="e">
        <f>VLOOKUP($BA$6,#REF!,32,FALSE)&amp;""</f>
        <v>#REF!</v>
      </c>
      <c r="F49" s="508"/>
      <c r="G49" s="508"/>
      <c r="H49" s="508"/>
      <c r="I49" s="508"/>
      <c r="J49" s="508"/>
      <c r="K49" s="508"/>
      <c r="L49" s="508"/>
      <c r="M49" s="508"/>
      <c r="N49" s="508"/>
      <c r="O49" s="508"/>
      <c r="P49" s="508"/>
      <c r="Q49" s="508"/>
      <c r="R49" s="508"/>
      <c r="S49" s="508"/>
      <c r="T49" s="508"/>
      <c r="U49" s="508"/>
      <c r="V49" s="508"/>
      <c r="W49" s="508"/>
      <c r="X49" s="508"/>
      <c r="Y49" s="508"/>
      <c r="Z49" s="508"/>
      <c r="AA49" s="508" t="e">
        <f>VLOOKUP($BA$6,#REF!,35,FALSE)&amp;""</f>
        <v>#REF!</v>
      </c>
      <c r="AB49" s="508"/>
      <c r="AC49" s="508"/>
      <c r="AD49" s="508"/>
      <c r="AE49" s="508"/>
      <c r="AF49" s="508"/>
      <c r="AG49" s="508"/>
      <c r="AH49" s="508"/>
      <c r="AI49" s="508"/>
      <c r="AJ49" s="508"/>
      <c r="AK49" s="508"/>
      <c r="AL49" s="508"/>
      <c r="AM49" s="508"/>
      <c r="AN49" s="508"/>
      <c r="AO49" s="508"/>
      <c r="AP49" s="508"/>
      <c r="AQ49" s="508"/>
      <c r="AR49" s="508"/>
      <c r="AS49" s="508"/>
      <c r="AT49" s="508"/>
      <c r="AU49" s="508"/>
      <c r="AV49" s="508"/>
      <c r="AW49" s="510"/>
    </row>
    <row r="50" spans="2:49" ht="17.100000000000001" customHeight="1" x14ac:dyDescent="0.2">
      <c r="B50" s="280"/>
      <c r="C50" s="281"/>
      <c r="D50" s="282"/>
      <c r="E50" s="507"/>
      <c r="F50" s="508"/>
      <c r="G50" s="508"/>
      <c r="H50" s="508"/>
      <c r="I50" s="508"/>
      <c r="J50" s="508"/>
      <c r="K50" s="508"/>
      <c r="L50" s="508"/>
      <c r="M50" s="508"/>
      <c r="N50" s="508"/>
      <c r="O50" s="508"/>
      <c r="P50" s="508"/>
      <c r="Q50" s="508"/>
      <c r="R50" s="508"/>
      <c r="S50" s="508"/>
      <c r="T50" s="508"/>
      <c r="U50" s="508"/>
      <c r="V50" s="508"/>
      <c r="W50" s="508"/>
      <c r="X50" s="508"/>
      <c r="Y50" s="508"/>
      <c r="Z50" s="508"/>
      <c r="AA50" s="508"/>
      <c r="AB50" s="508"/>
      <c r="AC50" s="508"/>
      <c r="AD50" s="508"/>
      <c r="AE50" s="508"/>
      <c r="AF50" s="508"/>
      <c r="AG50" s="508"/>
      <c r="AH50" s="508"/>
      <c r="AI50" s="508"/>
      <c r="AJ50" s="508"/>
      <c r="AK50" s="508"/>
      <c r="AL50" s="508"/>
      <c r="AM50" s="508"/>
      <c r="AN50" s="508"/>
      <c r="AO50" s="508"/>
      <c r="AP50" s="508"/>
      <c r="AQ50" s="508"/>
      <c r="AR50" s="508"/>
      <c r="AS50" s="508"/>
      <c r="AT50" s="508"/>
      <c r="AU50" s="508"/>
      <c r="AV50" s="508"/>
      <c r="AW50" s="510"/>
    </row>
    <row r="51" spans="2:49" ht="17.100000000000001" customHeight="1" x14ac:dyDescent="0.2">
      <c r="B51" s="280"/>
      <c r="C51" s="281"/>
      <c r="D51" s="282"/>
      <c r="E51" s="507" t="e">
        <f>VLOOKUP($BA$6,#REF!,33,FALSE)&amp;""</f>
        <v>#REF!</v>
      </c>
      <c r="F51" s="508"/>
      <c r="G51" s="508"/>
      <c r="H51" s="508"/>
      <c r="I51" s="508"/>
      <c r="J51" s="508"/>
      <c r="K51" s="508"/>
      <c r="L51" s="508"/>
      <c r="M51" s="508"/>
      <c r="N51" s="508"/>
      <c r="O51" s="508"/>
      <c r="P51" s="508"/>
      <c r="Q51" s="508"/>
      <c r="R51" s="508"/>
      <c r="S51" s="508"/>
      <c r="T51" s="508"/>
      <c r="U51" s="508"/>
      <c r="V51" s="508"/>
      <c r="W51" s="508"/>
      <c r="X51" s="508"/>
      <c r="Y51" s="508"/>
      <c r="Z51" s="508"/>
      <c r="AA51" s="508" t="e">
        <f>VLOOKUP($BA$6,#REF!,36,FALSE)&amp;""</f>
        <v>#REF!</v>
      </c>
      <c r="AB51" s="508"/>
      <c r="AC51" s="508"/>
      <c r="AD51" s="508"/>
      <c r="AE51" s="508"/>
      <c r="AF51" s="508"/>
      <c r="AG51" s="508"/>
      <c r="AH51" s="508"/>
      <c r="AI51" s="508"/>
      <c r="AJ51" s="508"/>
      <c r="AK51" s="508"/>
      <c r="AL51" s="508"/>
      <c r="AM51" s="508"/>
      <c r="AN51" s="508"/>
      <c r="AO51" s="508"/>
      <c r="AP51" s="508"/>
      <c r="AQ51" s="508"/>
      <c r="AR51" s="508"/>
      <c r="AS51" s="508"/>
      <c r="AT51" s="508"/>
      <c r="AU51" s="508"/>
      <c r="AV51" s="508"/>
      <c r="AW51" s="510"/>
    </row>
    <row r="52" spans="2:49" ht="17.100000000000001" customHeight="1" x14ac:dyDescent="0.2">
      <c r="B52" s="283"/>
      <c r="C52" s="284"/>
      <c r="D52" s="285"/>
      <c r="E52" s="507"/>
      <c r="F52" s="508"/>
      <c r="G52" s="508"/>
      <c r="H52" s="508"/>
      <c r="I52" s="508"/>
      <c r="J52" s="508"/>
      <c r="K52" s="508"/>
      <c r="L52" s="508"/>
      <c r="M52" s="508"/>
      <c r="N52" s="508"/>
      <c r="O52" s="508"/>
      <c r="P52" s="508"/>
      <c r="Q52" s="508"/>
      <c r="R52" s="508"/>
      <c r="S52" s="508"/>
      <c r="T52" s="508"/>
      <c r="U52" s="508"/>
      <c r="V52" s="508"/>
      <c r="W52" s="508"/>
      <c r="X52" s="508"/>
      <c r="Y52" s="508"/>
      <c r="Z52" s="508"/>
      <c r="AA52" s="508"/>
      <c r="AB52" s="508"/>
      <c r="AC52" s="508"/>
      <c r="AD52" s="508"/>
      <c r="AE52" s="508"/>
      <c r="AF52" s="508"/>
      <c r="AG52" s="508"/>
      <c r="AH52" s="508"/>
      <c r="AI52" s="508"/>
      <c r="AJ52" s="508"/>
      <c r="AK52" s="508"/>
      <c r="AL52" s="508"/>
      <c r="AM52" s="508"/>
      <c r="AN52" s="508"/>
      <c r="AO52" s="508"/>
      <c r="AP52" s="508"/>
      <c r="AQ52" s="508"/>
      <c r="AR52" s="508"/>
      <c r="AS52" s="508"/>
      <c r="AT52" s="508"/>
      <c r="AU52" s="508"/>
      <c r="AV52" s="508"/>
      <c r="AW52" s="510"/>
    </row>
    <row r="53" spans="2:49" ht="17.100000000000001" customHeight="1" x14ac:dyDescent="0.2">
      <c r="B53" s="325" t="s">
        <v>31</v>
      </c>
      <c r="C53" s="326"/>
      <c r="D53" s="327"/>
      <c r="E53" s="242" t="e">
        <f>VLOOKUP($BA$6,#REF!,37,FALSE)&amp;""</f>
        <v>#REF!</v>
      </c>
      <c r="F53" s="243"/>
      <c r="G53" s="243"/>
      <c r="H53" s="243"/>
      <c r="I53" s="243"/>
      <c r="J53" s="243"/>
      <c r="K53" s="243"/>
      <c r="L53" s="244"/>
      <c r="M53" s="2"/>
      <c r="N53" s="3"/>
      <c r="O53" s="3"/>
      <c r="P53" s="3"/>
      <c r="Q53" s="3"/>
      <c r="R53" s="3"/>
      <c r="S53" s="3"/>
      <c r="T53" s="3"/>
      <c r="U53" s="3"/>
      <c r="V53" s="49"/>
      <c r="W53" s="238" t="s">
        <v>15</v>
      </c>
      <c r="X53" s="239"/>
      <c r="Y53" s="217" t="s">
        <v>48</v>
      </c>
      <c r="Z53" s="218"/>
      <c r="AA53" s="218"/>
      <c r="AB53" s="218"/>
      <c r="AC53" s="218"/>
      <c r="AD53" s="218"/>
      <c r="AE53" s="218"/>
      <c r="AF53" s="218"/>
      <c r="AG53" s="77"/>
      <c r="AH53" s="78"/>
      <c r="AI53" s="78"/>
      <c r="AJ53" s="78"/>
      <c r="AK53" s="78"/>
      <c r="AL53" s="78"/>
      <c r="AM53" s="78"/>
      <c r="AN53" s="118"/>
      <c r="AO53" s="118"/>
      <c r="AP53" s="78"/>
      <c r="AQ53" s="78"/>
      <c r="AR53" s="118"/>
      <c r="AS53" s="118"/>
      <c r="AT53" s="78"/>
      <c r="AU53" s="78"/>
      <c r="AV53" s="118"/>
      <c r="AW53" s="119"/>
    </row>
    <row r="54" spans="2:49" ht="17.100000000000001" customHeight="1" x14ac:dyDescent="0.2">
      <c r="B54" s="328"/>
      <c r="C54" s="329"/>
      <c r="D54" s="330"/>
      <c r="E54" s="245"/>
      <c r="F54" s="246"/>
      <c r="G54" s="246"/>
      <c r="H54" s="246"/>
      <c r="I54" s="246"/>
      <c r="J54" s="246"/>
      <c r="K54" s="246"/>
      <c r="L54" s="247"/>
      <c r="M54" s="55"/>
      <c r="N54" s="7"/>
      <c r="O54" s="7"/>
      <c r="P54" s="7"/>
      <c r="Q54" s="7"/>
      <c r="R54" s="7"/>
      <c r="S54" s="7"/>
      <c r="T54" s="7"/>
      <c r="U54" s="7"/>
      <c r="V54" s="60"/>
      <c r="W54" s="240"/>
      <c r="X54" s="241"/>
      <c r="Y54" s="334"/>
      <c r="Z54" s="335"/>
      <c r="AA54" s="335"/>
      <c r="AB54" s="335"/>
      <c r="AC54" s="335"/>
      <c r="AD54" s="335"/>
      <c r="AE54" s="335"/>
      <c r="AF54" s="335"/>
      <c r="AG54" s="79"/>
      <c r="AH54" s="80"/>
      <c r="AI54" s="80"/>
      <c r="AJ54" s="80"/>
      <c r="AK54" s="80"/>
      <c r="AL54" s="80"/>
      <c r="AM54" s="80"/>
      <c r="AN54" s="120"/>
      <c r="AO54" s="120"/>
      <c r="AP54" s="80"/>
      <c r="AQ54" s="80"/>
      <c r="AR54" s="120"/>
      <c r="AS54" s="120"/>
      <c r="AT54" s="80"/>
      <c r="AU54" s="80"/>
      <c r="AV54" s="120"/>
      <c r="AW54" s="121"/>
    </row>
    <row r="55" spans="2:49" ht="17.100000000000001" customHeight="1" x14ac:dyDescent="0.2">
      <c r="B55" s="328"/>
      <c r="C55" s="329"/>
      <c r="D55" s="330"/>
      <c r="E55" s="242" t="e">
        <f>VLOOKUP($BA$6,#REF!,38,FALSE)&amp;""</f>
        <v>#REF!</v>
      </c>
      <c r="F55" s="243"/>
      <c r="G55" s="243"/>
      <c r="H55" s="243"/>
      <c r="I55" s="243"/>
      <c r="J55" s="243"/>
      <c r="K55" s="243"/>
      <c r="L55" s="244"/>
      <c r="M55" s="2"/>
      <c r="N55" s="3"/>
      <c r="O55" s="3"/>
      <c r="P55" s="3"/>
      <c r="Q55" s="3"/>
      <c r="R55" s="3"/>
      <c r="S55" s="3"/>
      <c r="T55" s="3"/>
      <c r="U55" s="3"/>
      <c r="V55" s="71"/>
      <c r="W55" s="238" t="s">
        <v>15</v>
      </c>
      <c r="X55" s="239"/>
      <c r="Y55" s="288" t="s">
        <v>30</v>
      </c>
      <c r="Z55" s="289"/>
      <c r="AA55" s="289"/>
      <c r="AB55" s="289"/>
      <c r="AC55" s="289"/>
      <c r="AD55" s="289"/>
      <c r="AE55" s="289"/>
      <c r="AF55" s="290"/>
      <c r="AG55" s="81"/>
      <c r="AH55" s="50"/>
      <c r="AI55" s="50"/>
      <c r="AJ55" s="50"/>
      <c r="AK55" s="50"/>
      <c r="AL55" s="50"/>
      <c r="AM55" s="50"/>
      <c r="AN55" s="118"/>
      <c r="AO55" s="118"/>
      <c r="AP55" s="50"/>
      <c r="AQ55" s="50"/>
      <c r="AR55" s="118"/>
      <c r="AS55" s="118"/>
      <c r="AT55" s="50"/>
      <c r="AU55" s="50"/>
      <c r="AV55" s="122"/>
      <c r="AW55" s="123"/>
    </row>
    <row r="56" spans="2:49" ht="17.100000000000001" customHeight="1" x14ac:dyDescent="0.2">
      <c r="B56" s="328"/>
      <c r="C56" s="329"/>
      <c r="D56" s="330"/>
      <c r="E56" s="245"/>
      <c r="F56" s="246"/>
      <c r="G56" s="246"/>
      <c r="H56" s="246"/>
      <c r="I56" s="246"/>
      <c r="J56" s="246"/>
      <c r="K56" s="246"/>
      <c r="L56" s="247"/>
      <c r="M56" s="55"/>
      <c r="N56" s="7"/>
      <c r="O56" s="7"/>
      <c r="P56" s="7"/>
      <c r="Q56" s="7"/>
      <c r="R56" s="7"/>
      <c r="S56" s="7"/>
      <c r="T56" s="7"/>
      <c r="U56" s="7"/>
      <c r="V56" s="72"/>
      <c r="W56" s="240"/>
      <c r="X56" s="241"/>
      <c r="Y56" s="291"/>
      <c r="Z56" s="292"/>
      <c r="AA56" s="292"/>
      <c r="AB56" s="292"/>
      <c r="AC56" s="292"/>
      <c r="AD56" s="292"/>
      <c r="AE56" s="292"/>
      <c r="AF56" s="293"/>
      <c r="AG56" s="81"/>
      <c r="AH56" s="50"/>
      <c r="AI56" s="50"/>
      <c r="AJ56" s="50"/>
      <c r="AK56" s="50"/>
      <c r="AL56" s="50"/>
      <c r="AM56" s="50"/>
      <c r="AN56" s="120"/>
      <c r="AO56" s="120"/>
      <c r="AP56" s="83"/>
      <c r="AQ56" s="83"/>
      <c r="AR56" s="120"/>
      <c r="AS56" s="120"/>
      <c r="AT56" s="83"/>
      <c r="AU56" s="83"/>
      <c r="AV56" s="124"/>
      <c r="AW56" s="125"/>
    </row>
    <row r="57" spans="2:49" ht="17.100000000000001" customHeight="1" x14ac:dyDescent="0.2">
      <c r="B57" s="328"/>
      <c r="C57" s="329"/>
      <c r="D57" s="330"/>
      <c r="E57" s="242" t="e">
        <f>VLOOKUP($BA$6,#REF!,39,FALSE)&amp;""</f>
        <v>#REF!</v>
      </c>
      <c r="F57" s="243"/>
      <c r="G57" s="243"/>
      <c r="H57" s="243"/>
      <c r="I57" s="243"/>
      <c r="J57" s="243"/>
      <c r="K57" s="243"/>
      <c r="L57" s="244"/>
      <c r="M57" s="2"/>
      <c r="N57" s="3"/>
      <c r="O57" s="3"/>
      <c r="P57" s="3"/>
      <c r="Q57" s="3"/>
      <c r="R57" s="3"/>
      <c r="S57" s="3"/>
      <c r="T57" s="3"/>
      <c r="U57" s="3"/>
      <c r="V57" s="71"/>
      <c r="W57" s="238" t="s">
        <v>15</v>
      </c>
      <c r="X57" s="239"/>
      <c r="Y57" s="288" t="s">
        <v>49</v>
      </c>
      <c r="Z57" s="289"/>
      <c r="AA57" s="289"/>
      <c r="AB57" s="289"/>
      <c r="AC57" s="289"/>
      <c r="AD57" s="289"/>
      <c r="AE57" s="289"/>
      <c r="AF57" s="290"/>
      <c r="AG57" s="85"/>
      <c r="AH57" s="86"/>
      <c r="AI57" s="86"/>
      <c r="AJ57" s="86"/>
      <c r="AK57" s="86"/>
      <c r="AL57" s="86"/>
      <c r="AM57" s="86"/>
      <c r="AN57" s="118"/>
      <c r="AO57" s="118"/>
      <c r="AP57" s="50"/>
      <c r="AQ57" s="50"/>
      <c r="AR57" s="118"/>
      <c r="AS57" s="118"/>
      <c r="AT57" s="50"/>
      <c r="AU57" s="50"/>
      <c r="AV57" s="122"/>
      <c r="AW57" s="123"/>
    </row>
    <row r="58" spans="2:49" ht="17.100000000000001" customHeight="1" x14ac:dyDescent="0.2">
      <c r="B58" s="328"/>
      <c r="C58" s="329"/>
      <c r="D58" s="330"/>
      <c r="E58" s="245"/>
      <c r="F58" s="246"/>
      <c r="G58" s="246"/>
      <c r="H58" s="246"/>
      <c r="I58" s="246"/>
      <c r="J58" s="246"/>
      <c r="K58" s="246"/>
      <c r="L58" s="247"/>
      <c r="M58" s="55"/>
      <c r="N58" s="7"/>
      <c r="O58" s="7"/>
      <c r="P58" s="7"/>
      <c r="Q58" s="7"/>
      <c r="R58" s="7"/>
      <c r="S58" s="7"/>
      <c r="T58" s="7"/>
      <c r="U58" s="7"/>
      <c r="V58" s="72"/>
      <c r="W58" s="240"/>
      <c r="X58" s="241"/>
      <c r="Y58" s="291"/>
      <c r="Z58" s="292"/>
      <c r="AA58" s="292"/>
      <c r="AB58" s="292"/>
      <c r="AC58" s="292"/>
      <c r="AD58" s="292"/>
      <c r="AE58" s="292"/>
      <c r="AF58" s="293"/>
      <c r="AG58" s="87"/>
      <c r="AH58" s="83"/>
      <c r="AI58" s="83"/>
      <c r="AJ58" s="83"/>
      <c r="AK58" s="83"/>
      <c r="AL58" s="83"/>
      <c r="AM58" s="83"/>
      <c r="AN58" s="120"/>
      <c r="AO58" s="120"/>
      <c r="AP58" s="83"/>
      <c r="AQ58" s="83"/>
      <c r="AR58" s="120"/>
      <c r="AS58" s="120"/>
      <c r="AT58" s="83"/>
      <c r="AU58" s="83"/>
      <c r="AV58" s="124"/>
      <c r="AW58" s="125"/>
    </row>
    <row r="59" spans="2:49" ht="17.100000000000001" customHeight="1" x14ac:dyDescent="0.2">
      <c r="B59" s="328"/>
      <c r="C59" s="329"/>
      <c r="D59" s="330"/>
      <c r="E59" s="511" t="e">
        <f>VLOOKUP($BA$6,#REF!,40,FALSE)&amp;""</f>
        <v>#REF!</v>
      </c>
      <c r="F59" s="512"/>
      <c r="G59" s="512"/>
      <c r="H59" s="512"/>
      <c r="I59" s="512"/>
      <c r="J59" s="512"/>
      <c r="K59" s="512"/>
      <c r="L59" s="513"/>
      <c r="M59" s="2"/>
      <c r="N59" s="3"/>
      <c r="O59" s="3"/>
      <c r="P59" s="3"/>
      <c r="Q59" s="3"/>
      <c r="R59" s="3"/>
      <c r="S59" s="3"/>
      <c r="T59" s="3"/>
      <c r="U59" s="3"/>
      <c r="V59" s="71"/>
      <c r="W59" s="238" t="s">
        <v>15</v>
      </c>
      <c r="X59" s="239"/>
      <c r="Y59" s="288" t="s">
        <v>50</v>
      </c>
      <c r="Z59" s="289"/>
      <c r="AA59" s="289"/>
      <c r="AB59" s="289"/>
      <c r="AC59" s="289"/>
      <c r="AD59" s="289"/>
      <c r="AE59" s="289"/>
      <c r="AF59" s="290"/>
      <c r="AG59" s="81"/>
      <c r="AH59" s="50"/>
      <c r="AI59" s="50"/>
      <c r="AJ59" s="50"/>
      <c r="AK59" s="50"/>
      <c r="AL59" s="50"/>
      <c r="AM59" s="50"/>
      <c r="AN59" s="118"/>
      <c r="AO59" s="118"/>
      <c r="AP59" s="50"/>
      <c r="AQ59" s="50"/>
      <c r="AR59" s="118"/>
      <c r="AS59" s="118"/>
      <c r="AT59" s="86"/>
      <c r="AU59" s="50"/>
      <c r="AV59" s="122"/>
      <c r="AW59" s="123"/>
    </row>
    <row r="60" spans="2:49" ht="17.100000000000001" customHeight="1" x14ac:dyDescent="0.2">
      <c r="B60" s="328"/>
      <c r="C60" s="329"/>
      <c r="D60" s="330"/>
      <c r="E60" s="514"/>
      <c r="F60" s="515"/>
      <c r="G60" s="515"/>
      <c r="H60" s="515"/>
      <c r="I60" s="515"/>
      <c r="J60" s="515"/>
      <c r="K60" s="515"/>
      <c r="L60" s="516"/>
      <c r="M60" s="55"/>
      <c r="N60" s="7"/>
      <c r="O60" s="7"/>
      <c r="P60" s="7"/>
      <c r="Q60" s="7"/>
      <c r="R60" s="7"/>
      <c r="S60" s="7"/>
      <c r="T60" s="7"/>
      <c r="U60" s="7"/>
      <c r="V60" s="72"/>
      <c r="W60" s="240"/>
      <c r="X60" s="241"/>
      <c r="Y60" s="291"/>
      <c r="Z60" s="292"/>
      <c r="AA60" s="292"/>
      <c r="AB60" s="292"/>
      <c r="AC60" s="292"/>
      <c r="AD60" s="292"/>
      <c r="AE60" s="292"/>
      <c r="AF60" s="293"/>
      <c r="AG60" s="87"/>
      <c r="AH60" s="83"/>
      <c r="AI60" s="83"/>
      <c r="AJ60" s="83"/>
      <c r="AK60" s="83"/>
      <c r="AL60" s="83"/>
      <c r="AM60" s="83"/>
      <c r="AN60" s="120"/>
      <c r="AO60" s="120"/>
      <c r="AP60" s="83"/>
      <c r="AQ60" s="83"/>
      <c r="AR60" s="120"/>
      <c r="AS60" s="120"/>
      <c r="AT60" s="83"/>
      <c r="AU60" s="83"/>
      <c r="AV60" s="124"/>
      <c r="AW60" s="125"/>
    </row>
    <row r="61" spans="2:49" ht="17.100000000000001" customHeight="1" x14ac:dyDescent="0.2">
      <c r="B61" s="328"/>
      <c r="C61" s="329"/>
      <c r="D61" s="330"/>
      <c r="E61" s="242" t="e">
        <f>VLOOKUP($BA$6,#REF!,41,FALSE)&amp;""</f>
        <v>#REF!</v>
      </c>
      <c r="F61" s="243"/>
      <c r="G61" s="243"/>
      <c r="H61" s="243"/>
      <c r="I61" s="243"/>
      <c r="J61" s="243"/>
      <c r="K61" s="243"/>
      <c r="L61" s="244"/>
      <c r="M61" s="2"/>
      <c r="N61" s="3"/>
      <c r="O61" s="3"/>
      <c r="P61" s="3"/>
      <c r="Q61" s="3"/>
      <c r="R61" s="3"/>
      <c r="S61" s="3"/>
      <c r="T61" s="3"/>
      <c r="U61" s="3"/>
      <c r="V61" s="49"/>
      <c r="W61" s="238" t="s">
        <v>15</v>
      </c>
      <c r="X61" s="239"/>
      <c r="Y61" s="217" t="s">
        <v>56</v>
      </c>
      <c r="Z61" s="218"/>
      <c r="AA61" s="218"/>
      <c r="AB61" s="218"/>
      <c r="AC61" s="218"/>
      <c r="AD61" s="218"/>
      <c r="AE61" s="218"/>
      <c r="AF61" s="219"/>
      <c r="AG61" s="217" t="s">
        <v>57</v>
      </c>
      <c r="AH61" s="218"/>
      <c r="AI61" s="218"/>
      <c r="AJ61" s="218"/>
      <c r="AK61" s="218"/>
      <c r="AL61" s="218"/>
      <c r="AM61" s="218"/>
      <c r="AN61" s="218"/>
      <c r="AO61" s="219"/>
      <c r="AP61" s="217" t="s">
        <v>58</v>
      </c>
      <c r="AQ61" s="218"/>
      <c r="AR61" s="218"/>
      <c r="AS61" s="218"/>
      <c r="AT61" s="218"/>
      <c r="AU61" s="218"/>
      <c r="AV61" s="218"/>
      <c r="AW61" s="219"/>
    </row>
    <row r="62" spans="2:49" ht="17.100000000000001" customHeight="1" x14ac:dyDescent="0.2">
      <c r="B62" s="328"/>
      <c r="C62" s="329"/>
      <c r="D62" s="330"/>
      <c r="E62" s="245"/>
      <c r="F62" s="246"/>
      <c r="G62" s="246"/>
      <c r="H62" s="246"/>
      <c r="I62" s="246"/>
      <c r="J62" s="246"/>
      <c r="K62" s="246"/>
      <c r="L62" s="247"/>
      <c r="M62" s="55"/>
      <c r="N62" s="7"/>
      <c r="O62" s="7"/>
      <c r="P62" s="7"/>
      <c r="Q62" s="7"/>
      <c r="R62" s="7"/>
      <c r="S62" s="7"/>
      <c r="T62" s="7"/>
      <c r="U62" s="7"/>
      <c r="V62" s="60"/>
      <c r="W62" s="240"/>
      <c r="X62" s="241"/>
      <c r="Y62" s="129"/>
      <c r="Z62" s="118"/>
      <c r="AA62" s="118"/>
      <c r="AB62" s="118"/>
      <c r="AC62" s="118"/>
      <c r="AD62" s="118"/>
      <c r="AE62" s="118"/>
      <c r="AF62" s="119"/>
      <c r="AG62" s="129"/>
      <c r="AH62" s="118"/>
      <c r="AI62" s="118"/>
      <c r="AJ62" s="118"/>
      <c r="AK62" s="118"/>
      <c r="AL62" s="118"/>
      <c r="AM62" s="118"/>
      <c r="AN62" s="118"/>
      <c r="AO62" s="119"/>
      <c r="AP62" s="129"/>
      <c r="AQ62" s="118"/>
      <c r="AR62" s="118"/>
      <c r="AS62" s="118"/>
      <c r="AT62" s="118"/>
      <c r="AU62" s="118"/>
      <c r="AV62" s="118"/>
      <c r="AW62" s="119"/>
    </row>
    <row r="63" spans="2:49" ht="17.100000000000001" customHeight="1" thickBot="1" x14ac:dyDescent="0.25">
      <c r="B63" s="328"/>
      <c r="C63" s="329"/>
      <c r="D63" s="330"/>
      <c r="E63" s="306" t="e">
        <f>VLOOKUP($BA$6,#REF!,42,FALSE)&amp;""</f>
        <v>#REF!</v>
      </c>
      <c r="F63" s="307"/>
      <c r="G63" s="307"/>
      <c r="H63" s="307"/>
      <c r="I63" s="307"/>
      <c r="J63" s="307"/>
      <c r="K63" s="307"/>
      <c r="L63" s="308"/>
      <c r="M63" s="2"/>
      <c r="N63" s="3"/>
      <c r="O63" s="3"/>
      <c r="P63" s="3"/>
      <c r="Q63" s="3"/>
      <c r="R63" s="3"/>
      <c r="S63" s="3"/>
      <c r="T63" s="3"/>
      <c r="U63" s="3"/>
      <c r="W63" s="238" t="s">
        <v>15</v>
      </c>
      <c r="X63" s="239"/>
      <c r="Y63" s="88"/>
      <c r="Z63" s="89"/>
      <c r="AA63" s="89"/>
      <c r="AB63" s="89"/>
      <c r="AC63" s="89"/>
      <c r="AD63" s="89"/>
      <c r="AE63" s="50"/>
      <c r="AF63" s="50"/>
      <c r="AG63" s="81"/>
      <c r="AH63" s="50"/>
      <c r="AI63" s="50"/>
      <c r="AJ63" s="50"/>
      <c r="AK63" s="50"/>
      <c r="AL63" s="50"/>
      <c r="AM63" s="50"/>
      <c r="AN63" s="50"/>
      <c r="AO63" s="82"/>
      <c r="AP63" s="81"/>
      <c r="AQ63" s="50"/>
      <c r="AR63" s="50"/>
      <c r="AS63" s="50"/>
      <c r="AT63" s="50"/>
      <c r="AU63" s="50"/>
      <c r="AV63" s="50"/>
      <c r="AW63" s="82"/>
    </row>
    <row r="64" spans="2:49" ht="17.100000000000001" customHeight="1" x14ac:dyDescent="0.2">
      <c r="B64" s="328"/>
      <c r="C64" s="329"/>
      <c r="D64" s="330"/>
      <c r="E64" s="309"/>
      <c r="F64" s="310"/>
      <c r="G64" s="310"/>
      <c r="H64" s="310"/>
      <c r="I64" s="310"/>
      <c r="J64" s="310"/>
      <c r="K64" s="310"/>
      <c r="L64" s="311"/>
      <c r="M64" s="55"/>
      <c r="N64" s="7"/>
      <c r="O64" s="7"/>
      <c r="P64" s="7"/>
      <c r="Q64" s="7"/>
      <c r="R64" s="7"/>
      <c r="S64" s="7"/>
      <c r="T64" s="7"/>
      <c r="U64" s="7"/>
      <c r="V64" s="7"/>
      <c r="W64" s="240"/>
      <c r="X64" s="241"/>
      <c r="Y64" s="88"/>
      <c r="Z64" s="89"/>
      <c r="AA64" s="89"/>
      <c r="AB64" s="89"/>
      <c r="AC64" s="89"/>
      <c r="AD64" s="89"/>
      <c r="AE64" s="50"/>
      <c r="AF64" s="50"/>
      <c r="AG64" s="81"/>
      <c r="AH64" s="50"/>
      <c r="AI64" s="50"/>
      <c r="AJ64" s="50"/>
      <c r="AK64" s="50"/>
      <c r="AL64" s="50"/>
      <c r="AM64" s="50"/>
      <c r="AN64" s="50"/>
      <c r="AO64" s="82"/>
      <c r="AP64" s="81"/>
      <c r="AQ64" s="50"/>
      <c r="AR64" s="50"/>
      <c r="AS64" s="50"/>
      <c r="AT64" s="50"/>
      <c r="AU64" s="50"/>
      <c r="AV64" s="50"/>
      <c r="AW64" s="82"/>
    </row>
    <row r="65" spans="2:49" ht="17.100000000000001" customHeight="1" x14ac:dyDescent="0.2">
      <c r="B65" s="328"/>
      <c r="C65" s="329"/>
      <c r="D65" s="330"/>
      <c r="E65" s="242" t="e">
        <f>VLOOKUP($BA$6,#REF!,43,FALSE)&amp;""</f>
        <v>#REF!</v>
      </c>
      <c r="F65" s="243"/>
      <c r="G65" s="243"/>
      <c r="H65" s="243"/>
      <c r="I65" s="243"/>
      <c r="J65" s="243"/>
      <c r="K65" s="243"/>
      <c r="L65" s="244"/>
      <c r="M65" s="2"/>
      <c r="N65" s="3"/>
      <c r="O65" s="3"/>
      <c r="P65" s="3"/>
      <c r="Q65" s="3"/>
      <c r="R65" s="3"/>
      <c r="S65" s="3"/>
      <c r="T65" s="3"/>
      <c r="U65" s="3"/>
      <c r="W65" s="238" t="s">
        <v>15</v>
      </c>
      <c r="X65" s="239"/>
      <c r="Y65" s="88"/>
      <c r="Z65" s="89"/>
      <c r="AA65" s="89"/>
      <c r="AB65" s="89"/>
      <c r="AC65" s="89"/>
      <c r="AD65" s="89"/>
      <c r="AE65" s="50"/>
      <c r="AF65" s="50"/>
      <c r="AG65" s="81"/>
      <c r="AH65" s="50"/>
      <c r="AI65" s="50"/>
      <c r="AJ65" s="50"/>
      <c r="AK65" s="50"/>
      <c r="AL65" s="50"/>
      <c r="AM65" s="50"/>
      <c r="AN65" s="50"/>
      <c r="AO65" s="82"/>
      <c r="AP65" s="81"/>
      <c r="AQ65" s="50"/>
      <c r="AR65" s="50"/>
      <c r="AS65" s="50"/>
      <c r="AT65" s="50"/>
      <c r="AU65" s="50"/>
      <c r="AV65" s="50"/>
      <c r="AW65" s="82"/>
    </row>
    <row r="66" spans="2:49" ht="17.100000000000001" customHeight="1" x14ac:dyDescent="0.2">
      <c r="B66" s="328"/>
      <c r="C66" s="329"/>
      <c r="D66" s="330"/>
      <c r="E66" s="245"/>
      <c r="F66" s="246"/>
      <c r="G66" s="246"/>
      <c r="H66" s="246"/>
      <c r="I66" s="246"/>
      <c r="J66" s="246"/>
      <c r="K66" s="246"/>
      <c r="L66" s="247"/>
      <c r="M66" s="55"/>
      <c r="N66" s="7"/>
      <c r="O66" s="7"/>
      <c r="P66" s="7"/>
      <c r="Q66" s="7"/>
      <c r="R66" s="7"/>
      <c r="S66" s="7"/>
      <c r="T66" s="7"/>
      <c r="U66" s="7"/>
      <c r="V66" s="7"/>
      <c r="W66" s="240"/>
      <c r="X66" s="241"/>
      <c r="Y66" s="79"/>
      <c r="Z66" s="80"/>
      <c r="AA66" s="80"/>
      <c r="AB66" s="80"/>
      <c r="AC66" s="80"/>
      <c r="AD66" s="80"/>
      <c r="AE66" s="83"/>
      <c r="AF66" s="83"/>
      <c r="AG66" s="87"/>
      <c r="AH66" s="83"/>
      <c r="AI66" s="83"/>
      <c r="AJ66" s="83"/>
      <c r="AK66" s="83"/>
      <c r="AL66" s="83"/>
      <c r="AM66" s="83"/>
      <c r="AN66" s="83"/>
      <c r="AO66" s="84"/>
      <c r="AP66" s="87"/>
      <c r="AQ66" s="83"/>
      <c r="AR66" s="83"/>
      <c r="AS66" s="83"/>
      <c r="AT66" s="83"/>
      <c r="AU66" s="83"/>
      <c r="AV66" s="83"/>
      <c r="AW66" s="84"/>
    </row>
    <row r="67" spans="2:49" ht="17.100000000000001" customHeight="1" x14ac:dyDescent="0.2">
      <c r="B67" s="328"/>
      <c r="C67" s="329"/>
      <c r="D67" s="330"/>
      <c r="E67" s="242" t="e">
        <f>VLOOKUP($BA$6,#REF!,44,FALSE)&amp;""</f>
        <v>#REF!</v>
      </c>
      <c r="F67" s="243"/>
      <c r="G67" s="243"/>
      <c r="H67" s="243"/>
      <c r="I67" s="243"/>
      <c r="J67" s="243"/>
      <c r="K67" s="243"/>
      <c r="L67" s="244"/>
      <c r="M67" s="2"/>
      <c r="N67" s="3"/>
      <c r="O67" s="3"/>
      <c r="P67" s="3"/>
      <c r="Q67" s="3"/>
      <c r="R67" s="3"/>
      <c r="S67" s="3"/>
      <c r="T67" s="3"/>
      <c r="U67" s="3"/>
      <c r="V67" s="49"/>
      <c r="W67" s="238" t="s">
        <v>15</v>
      </c>
      <c r="X67" s="239"/>
      <c r="Y67" s="248" t="s">
        <v>55</v>
      </c>
      <c r="Z67" s="249"/>
      <c r="AA67" s="250"/>
      <c r="AB67" s="502" t="e">
        <f>VLOOKUP($BA$6,#REF!,46,FALSE)&amp;""</f>
        <v>#REF!</v>
      </c>
      <c r="AC67" s="503"/>
      <c r="AD67" s="503"/>
      <c r="AE67" s="503"/>
      <c r="AF67" s="503"/>
      <c r="AG67" s="503"/>
      <c r="AH67" s="503"/>
      <c r="AI67" s="171"/>
      <c r="AJ67" s="503" t="e">
        <f>VLOOKUP($BA$6,#REF!,47,FALSE)&amp;""</f>
        <v>#REF!</v>
      </c>
      <c r="AK67" s="503"/>
      <c r="AL67" s="503"/>
      <c r="AM67" s="503"/>
      <c r="AN67" s="503"/>
      <c r="AO67" s="503"/>
      <c r="AP67" s="503"/>
      <c r="AQ67" s="503" t="e">
        <f>VLOOKUP($BA$6,#REF!,48,FALSE)&amp;""</f>
        <v>#REF!</v>
      </c>
      <c r="AR67" s="503"/>
      <c r="AS67" s="503"/>
      <c r="AT67" s="503"/>
      <c r="AU67" s="503"/>
      <c r="AV67" s="503"/>
      <c r="AW67" s="504"/>
    </row>
    <row r="68" spans="2:49" ht="17.100000000000001" customHeight="1" x14ac:dyDescent="0.2">
      <c r="B68" s="328"/>
      <c r="C68" s="329"/>
      <c r="D68" s="330"/>
      <c r="E68" s="245"/>
      <c r="F68" s="246"/>
      <c r="G68" s="246"/>
      <c r="H68" s="246"/>
      <c r="I68" s="246"/>
      <c r="J68" s="246"/>
      <c r="K68" s="246"/>
      <c r="L68" s="247"/>
      <c r="M68" s="55"/>
      <c r="N68" s="7"/>
      <c r="O68" s="7"/>
      <c r="P68" s="7"/>
      <c r="Q68" s="7"/>
      <c r="R68" s="7"/>
      <c r="S68" s="7"/>
      <c r="T68" s="7"/>
      <c r="U68" s="7"/>
      <c r="V68" s="60"/>
      <c r="W68" s="240"/>
      <c r="X68" s="241"/>
      <c r="Y68" s="251"/>
      <c r="Z68" s="252"/>
      <c r="AA68" s="253"/>
      <c r="AB68" s="498"/>
      <c r="AC68" s="496"/>
      <c r="AD68" s="496"/>
      <c r="AE68" s="496"/>
      <c r="AF68" s="496"/>
      <c r="AG68" s="496"/>
      <c r="AH68" s="496"/>
      <c r="AI68" s="172"/>
      <c r="AJ68" s="496"/>
      <c r="AK68" s="496"/>
      <c r="AL68" s="496"/>
      <c r="AM68" s="496"/>
      <c r="AN68" s="496"/>
      <c r="AO68" s="496"/>
      <c r="AP68" s="496"/>
      <c r="AQ68" s="496"/>
      <c r="AR68" s="496"/>
      <c r="AS68" s="496"/>
      <c r="AT68" s="496"/>
      <c r="AU68" s="496"/>
      <c r="AV68" s="496"/>
      <c r="AW68" s="497"/>
    </row>
    <row r="69" spans="2:49" ht="17.100000000000001" customHeight="1" x14ac:dyDescent="0.2">
      <c r="B69" s="328"/>
      <c r="C69" s="329"/>
      <c r="D69" s="330"/>
      <c r="E69" s="242" t="e">
        <f>VLOOKUP($BA$6,#REF!,45,FALSE)&amp;""</f>
        <v>#REF!</v>
      </c>
      <c r="F69" s="243"/>
      <c r="G69" s="243"/>
      <c r="H69" s="243"/>
      <c r="I69" s="243"/>
      <c r="J69" s="243"/>
      <c r="K69" s="243"/>
      <c r="L69" s="244"/>
      <c r="M69" s="2"/>
      <c r="N69" s="3"/>
      <c r="O69" s="3"/>
      <c r="P69" s="3"/>
      <c r="Q69" s="3"/>
      <c r="R69" s="3"/>
      <c r="S69" s="3"/>
      <c r="T69" s="3"/>
      <c r="U69" s="3"/>
      <c r="W69" s="238" t="s">
        <v>15</v>
      </c>
      <c r="X69" s="239"/>
      <c r="Y69" s="251"/>
      <c r="Z69" s="252"/>
      <c r="AA69" s="253"/>
      <c r="AB69" s="498" t="e">
        <f>VLOOKUP($BA$6,#REF!,49,FALSE)&amp;""</f>
        <v>#REF!</v>
      </c>
      <c r="AC69" s="496"/>
      <c r="AD69" s="496"/>
      <c r="AE69" s="496"/>
      <c r="AF69" s="496"/>
      <c r="AG69" s="496"/>
      <c r="AH69" s="496"/>
      <c r="AI69" s="172"/>
      <c r="AJ69" s="496" t="e">
        <f>VLOOKUP($BA$6,#REF!,50,FALSE)&amp;""</f>
        <v>#REF!</v>
      </c>
      <c r="AK69" s="496"/>
      <c r="AL69" s="496"/>
      <c r="AM69" s="496"/>
      <c r="AN69" s="496"/>
      <c r="AO69" s="496"/>
      <c r="AP69" s="496"/>
      <c r="AQ69" s="496" t="e">
        <f>VLOOKUP($BA$6,#REF!,51,FALSE)&amp;""</f>
        <v>#REF!</v>
      </c>
      <c r="AR69" s="496"/>
      <c r="AS69" s="496"/>
      <c r="AT69" s="496"/>
      <c r="AU69" s="496"/>
      <c r="AV69" s="496"/>
      <c r="AW69" s="497"/>
    </row>
    <row r="70" spans="2:49" ht="17.100000000000001" customHeight="1" x14ac:dyDescent="0.2">
      <c r="B70" s="328"/>
      <c r="C70" s="329"/>
      <c r="D70" s="330"/>
      <c r="E70" s="245"/>
      <c r="F70" s="246"/>
      <c r="G70" s="246"/>
      <c r="H70" s="246"/>
      <c r="I70" s="246"/>
      <c r="J70" s="246"/>
      <c r="K70" s="246"/>
      <c r="L70" s="247"/>
      <c r="M70" s="55"/>
      <c r="N70" s="7"/>
      <c r="O70" s="7"/>
      <c r="P70" s="7"/>
      <c r="Q70" s="7"/>
      <c r="R70" s="7"/>
      <c r="S70" s="7"/>
      <c r="T70" s="7"/>
      <c r="U70" s="7"/>
      <c r="V70" s="7"/>
      <c r="W70" s="240"/>
      <c r="X70" s="241"/>
      <c r="Y70" s="251"/>
      <c r="Z70" s="252"/>
      <c r="AA70" s="253"/>
      <c r="AB70" s="498"/>
      <c r="AC70" s="496"/>
      <c r="AD70" s="496"/>
      <c r="AE70" s="496"/>
      <c r="AF70" s="496"/>
      <c r="AG70" s="496"/>
      <c r="AH70" s="496"/>
      <c r="AI70" s="172"/>
      <c r="AJ70" s="496"/>
      <c r="AK70" s="496"/>
      <c r="AL70" s="496"/>
      <c r="AM70" s="496"/>
      <c r="AN70" s="496"/>
      <c r="AO70" s="496"/>
      <c r="AP70" s="496"/>
      <c r="AQ70" s="496"/>
      <c r="AR70" s="496"/>
      <c r="AS70" s="496"/>
      <c r="AT70" s="496"/>
      <c r="AU70" s="496"/>
      <c r="AV70" s="496"/>
      <c r="AW70" s="497"/>
    </row>
    <row r="71" spans="2:49" ht="17.100000000000001" customHeight="1" x14ac:dyDescent="0.2">
      <c r="B71" s="328"/>
      <c r="C71" s="329"/>
      <c r="D71" s="330"/>
      <c r="E71" s="257" t="s">
        <v>32</v>
      </c>
      <c r="F71" s="238"/>
      <c r="G71" s="238"/>
      <c r="H71" s="238"/>
      <c r="I71" s="238"/>
      <c r="J71" s="238"/>
      <c r="K71" s="238"/>
      <c r="L71" s="239"/>
      <c r="M71" s="2"/>
      <c r="N71" s="3"/>
      <c r="O71" s="3"/>
      <c r="P71" s="3"/>
      <c r="Q71" s="3"/>
      <c r="R71" s="3"/>
      <c r="S71" s="3"/>
      <c r="T71" s="3"/>
      <c r="U71" s="3"/>
      <c r="W71" s="238" t="s">
        <v>15</v>
      </c>
      <c r="X71" s="239"/>
      <c r="Y71" s="251"/>
      <c r="Z71" s="252"/>
      <c r="AA71" s="253"/>
      <c r="AB71" s="498" t="e">
        <f>VLOOKUP($BA$6,#REF!,52,FALSE)&amp;""</f>
        <v>#REF!</v>
      </c>
      <c r="AC71" s="496"/>
      <c r="AD71" s="496"/>
      <c r="AE71" s="496"/>
      <c r="AF71" s="496"/>
      <c r="AG71" s="496"/>
      <c r="AH71" s="496"/>
      <c r="AI71" s="172"/>
      <c r="AJ71" s="496" t="e">
        <f>VLOOKUP($BA$6,#REF!,53,FALSE)&amp;""</f>
        <v>#REF!</v>
      </c>
      <c r="AK71" s="496"/>
      <c r="AL71" s="496"/>
      <c r="AM71" s="496"/>
      <c r="AN71" s="496"/>
      <c r="AO71" s="496"/>
      <c r="AP71" s="496"/>
      <c r="AQ71" s="496" t="e">
        <f>VLOOKUP($BA$6,#REF!,54,FALSE)&amp;""</f>
        <v>#REF!</v>
      </c>
      <c r="AR71" s="496"/>
      <c r="AS71" s="496"/>
      <c r="AT71" s="496"/>
      <c r="AU71" s="496"/>
      <c r="AV71" s="496"/>
      <c r="AW71" s="497"/>
    </row>
    <row r="72" spans="2:49" ht="17.100000000000001" customHeight="1" x14ac:dyDescent="0.2">
      <c r="B72" s="331"/>
      <c r="C72" s="332"/>
      <c r="D72" s="333"/>
      <c r="E72" s="258"/>
      <c r="F72" s="240"/>
      <c r="G72" s="240"/>
      <c r="H72" s="240"/>
      <c r="I72" s="240"/>
      <c r="J72" s="240"/>
      <c r="K72" s="240"/>
      <c r="L72" s="241"/>
      <c r="M72" s="55"/>
      <c r="N72" s="7"/>
      <c r="O72" s="7"/>
      <c r="P72" s="7"/>
      <c r="Q72" s="7"/>
      <c r="R72" s="7"/>
      <c r="S72" s="7"/>
      <c r="T72" s="7"/>
      <c r="U72" s="7"/>
      <c r="V72" s="7"/>
      <c r="W72" s="240"/>
      <c r="X72" s="241"/>
      <c r="Y72" s="254"/>
      <c r="Z72" s="255"/>
      <c r="AA72" s="256"/>
      <c r="AB72" s="499"/>
      <c r="AC72" s="500"/>
      <c r="AD72" s="500"/>
      <c r="AE72" s="500"/>
      <c r="AF72" s="500"/>
      <c r="AG72" s="500"/>
      <c r="AH72" s="500"/>
      <c r="AI72" s="173"/>
      <c r="AJ72" s="500"/>
      <c r="AK72" s="500"/>
      <c r="AL72" s="500"/>
      <c r="AM72" s="500"/>
      <c r="AN72" s="500"/>
      <c r="AO72" s="500"/>
      <c r="AP72" s="500"/>
      <c r="AQ72" s="500"/>
      <c r="AR72" s="500"/>
      <c r="AS72" s="500"/>
      <c r="AT72" s="500"/>
      <c r="AU72" s="500"/>
      <c r="AV72" s="500"/>
      <c r="AW72" s="501"/>
    </row>
    <row r="73" spans="2:49" ht="17.100000000000001" customHeight="1" x14ac:dyDescent="0.2">
      <c r="AH73" s="23" t="s">
        <v>26</v>
      </c>
      <c r="AI73" s="23"/>
    </row>
    <row r="74" spans="2:49" ht="15" customHeight="1" x14ac:dyDescent="0.2"/>
    <row r="75" spans="2:49" ht="15" customHeight="1" x14ac:dyDescent="0.2"/>
    <row r="76" spans="2:49" ht="15" customHeight="1" x14ac:dyDescent="0.2"/>
    <row r="77" spans="2:49" ht="15" customHeight="1" x14ac:dyDescent="0.2"/>
    <row r="78" spans="2:49" ht="15" customHeight="1" x14ac:dyDescent="0.2"/>
    <row r="79" spans="2:49" ht="15" customHeight="1" x14ac:dyDescent="0.2"/>
    <row r="80" spans="2:49"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sheetData>
  <mergeCells count="112">
    <mergeCell ref="B2:B7"/>
    <mergeCell ref="C2:E2"/>
    <mergeCell ref="F2:H2"/>
    <mergeCell ref="I2:K2"/>
    <mergeCell ref="L2:N2"/>
    <mergeCell ref="O2:Q2"/>
    <mergeCell ref="AO4:AW5"/>
    <mergeCell ref="AJ6:AN7"/>
    <mergeCell ref="AO6:AW7"/>
    <mergeCell ref="BA6:BG10"/>
    <mergeCell ref="C11:AC12"/>
    <mergeCell ref="AL13:AW14"/>
    <mergeCell ref="C14:V15"/>
    <mergeCell ref="AO2:AW3"/>
    <mergeCell ref="C3:E7"/>
    <mergeCell ref="F3:H7"/>
    <mergeCell ref="I3:K7"/>
    <mergeCell ref="L3:N7"/>
    <mergeCell ref="O3:Q7"/>
    <mergeCell ref="R3:T7"/>
    <mergeCell ref="U3:W7"/>
    <mergeCell ref="X3:Z7"/>
    <mergeCell ref="AA3:AC7"/>
    <mergeCell ref="R2:T2"/>
    <mergeCell ref="U2:W2"/>
    <mergeCell ref="X2:Z2"/>
    <mergeCell ref="AA2:AC2"/>
    <mergeCell ref="AD2:AF2"/>
    <mergeCell ref="AJ2:AN3"/>
    <mergeCell ref="AD3:AF7"/>
    <mergeCell ref="AJ4:AN5"/>
    <mergeCell ref="B28:H29"/>
    <mergeCell ref="B30:H33"/>
    <mergeCell ref="I30:AD31"/>
    <mergeCell ref="AE30:AE33"/>
    <mergeCell ref="AF30:AJ33"/>
    <mergeCell ref="AK30:AK33"/>
    <mergeCell ref="C17:AV19"/>
    <mergeCell ref="B21:H27"/>
    <mergeCell ref="I21:M22"/>
    <mergeCell ref="I23:M23"/>
    <mergeCell ref="I24:M26"/>
    <mergeCell ref="AN24:AN26"/>
    <mergeCell ref="I27:M27"/>
    <mergeCell ref="AL30:AO33"/>
    <mergeCell ref="AP30:AQ33"/>
    <mergeCell ref="AR30:AW33"/>
    <mergeCell ref="I32:AD33"/>
    <mergeCell ref="B34:H34"/>
    <mergeCell ref="I34:V35"/>
    <mergeCell ref="W34:AA35"/>
    <mergeCell ref="AB34:AW35"/>
    <mergeCell ref="B35:H35"/>
    <mergeCell ref="B36:L37"/>
    <mergeCell ref="M36:AW37"/>
    <mergeCell ref="B38:H41"/>
    <mergeCell ref="I38:M39"/>
    <mergeCell ref="I40:M41"/>
    <mergeCell ref="B42:H42"/>
    <mergeCell ref="I42:M43"/>
    <mergeCell ref="AN42:AN43"/>
    <mergeCell ref="B43:H44"/>
    <mergeCell ref="I44:M44"/>
    <mergeCell ref="B45:L46"/>
    <mergeCell ref="M45:Q46"/>
    <mergeCell ref="AD45:AD46"/>
    <mergeCell ref="AG45:AO46"/>
    <mergeCell ref="B47:D52"/>
    <mergeCell ref="E47:Z48"/>
    <mergeCell ref="AA47:AW48"/>
    <mergeCell ref="E49:Z50"/>
    <mergeCell ref="AA49:AW50"/>
    <mergeCell ref="E51:Z52"/>
    <mergeCell ref="AA51:AW52"/>
    <mergeCell ref="B53:D72"/>
    <mergeCell ref="E53:L54"/>
    <mergeCell ref="W53:X54"/>
    <mergeCell ref="Y53:AF54"/>
    <mergeCell ref="E55:L56"/>
    <mergeCell ref="W55:X56"/>
    <mergeCell ref="Y55:AF56"/>
    <mergeCell ref="E57:L58"/>
    <mergeCell ref="W57:X58"/>
    <mergeCell ref="AG61:AO61"/>
    <mergeCell ref="AP61:AW61"/>
    <mergeCell ref="E63:L64"/>
    <mergeCell ref="W63:X64"/>
    <mergeCell ref="E65:L66"/>
    <mergeCell ref="W65:X66"/>
    <mergeCell ref="Y57:AF58"/>
    <mergeCell ref="E59:L60"/>
    <mergeCell ref="W59:X60"/>
    <mergeCell ref="Y59:AF60"/>
    <mergeCell ref="E61:L62"/>
    <mergeCell ref="W61:X62"/>
    <mergeCell ref="Y61:AF61"/>
    <mergeCell ref="AQ69:AW70"/>
    <mergeCell ref="E71:L72"/>
    <mergeCell ref="W71:X72"/>
    <mergeCell ref="AB71:AH72"/>
    <mergeCell ref="AJ71:AP72"/>
    <mergeCell ref="AQ71:AW72"/>
    <mergeCell ref="E67:L68"/>
    <mergeCell ref="W67:X68"/>
    <mergeCell ref="Y67:AA72"/>
    <mergeCell ref="AB67:AH68"/>
    <mergeCell ref="AJ67:AP68"/>
    <mergeCell ref="AQ67:AW68"/>
    <mergeCell ref="E69:L70"/>
    <mergeCell ref="W69:X70"/>
    <mergeCell ref="AB69:AH70"/>
    <mergeCell ref="AJ69:AP70"/>
  </mergeCells>
  <phoneticPr fontId="1"/>
  <conditionalFormatting sqref="B2:B7">
    <cfRule type="expression" dxfId="21" priority="11">
      <formula>OR($B$2:$B$2&lt;&gt;"")</formula>
    </cfRule>
  </conditionalFormatting>
  <conditionalFormatting sqref="C2:E7">
    <cfRule type="expression" dxfId="20" priority="10">
      <formula>OR($C$2:$E$2&lt;&gt;"")</formula>
    </cfRule>
  </conditionalFormatting>
  <conditionalFormatting sqref="F2:H7">
    <cfRule type="expression" dxfId="19" priority="9">
      <formula>OR($F$2:$H$2&lt;&gt;"")</formula>
    </cfRule>
  </conditionalFormatting>
  <conditionalFormatting sqref="I2:K7">
    <cfRule type="expression" dxfId="18" priority="8">
      <formula>OR($I$2:$K$2&lt;&gt;"")</formula>
    </cfRule>
  </conditionalFormatting>
  <conditionalFormatting sqref="L2:N7">
    <cfRule type="expression" dxfId="17" priority="7">
      <formula>OR($L$2:$N$2&lt;&gt;"")</formula>
    </cfRule>
  </conditionalFormatting>
  <conditionalFormatting sqref="O2:Q7">
    <cfRule type="expression" dxfId="16" priority="6">
      <formula>OR($O$2:$Q$2&lt;&gt;"")</formula>
    </cfRule>
  </conditionalFormatting>
  <conditionalFormatting sqref="R2:T7">
    <cfRule type="expression" dxfId="15" priority="5">
      <formula>OR($R$2:$T$2&lt;&gt;"")</formula>
    </cfRule>
  </conditionalFormatting>
  <conditionalFormatting sqref="U2:W7">
    <cfRule type="expression" dxfId="14" priority="4">
      <formula>OR($U$2:$W$2&lt;&gt;"")</formula>
    </cfRule>
  </conditionalFormatting>
  <conditionalFormatting sqref="X2:Z7">
    <cfRule type="expression" dxfId="13" priority="3">
      <formula>OR($X$2:$Z$2&lt;&gt;"")</formula>
    </cfRule>
  </conditionalFormatting>
  <conditionalFormatting sqref="AA2:AC7">
    <cfRule type="expression" dxfId="12" priority="2">
      <formula>OR($AA$2:$AC$2&lt;&gt;"")</formula>
    </cfRule>
  </conditionalFormatting>
  <conditionalFormatting sqref="AD2:AF7">
    <cfRule type="expression" dxfId="11" priority="1">
      <formula>OR($AD$2:$AF$2&lt;&gt;"")</formula>
    </cfRule>
  </conditionalFormatting>
  <dataValidations count="1">
    <dataValidation type="list" allowBlank="1" showInputMessage="1" showErrorMessage="1" sqref="BA6" xr:uid="{00000000-0002-0000-0200-000000000000}">
      <formula1>#REF!</formula1>
    </dataValidation>
  </dataValidations>
  <printOptions horizontalCentered="1" verticalCentered="1"/>
  <pageMargins left="0.6692913385826772" right="0" top="0" bottom="0" header="0.31496062992125984" footer="0.31496062992125984"/>
  <pageSetup paperSize="9" scale="76" orientation="portrait"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X150"/>
  <sheetViews>
    <sheetView showGridLines="0" zoomScaleNormal="100" zoomScaleSheetLayoutView="100" workbookViewId="0">
      <selection activeCell="BC18" sqref="BC18"/>
    </sheetView>
  </sheetViews>
  <sheetFormatPr defaultColWidth="9" defaultRowHeight="13.2" x14ac:dyDescent="0.2"/>
  <cols>
    <col min="1" max="1" width="0.33203125" style="1" customWidth="1"/>
    <col min="2" max="3" width="2.44140625" style="1" customWidth="1"/>
    <col min="4" max="6" width="2.6640625" style="1" customWidth="1"/>
    <col min="7" max="17" width="2.88671875" style="1" customWidth="1"/>
    <col min="18" max="18" width="2.6640625" style="1" customWidth="1"/>
    <col min="19" max="32" width="2.88671875" style="1" customWidth="1"/>
    <col min="33" max="33" width="0.33203125" style="1" customWidth="1"/>
    <col min="34" max="34" width="2.88671875" style="1" customWidth="1"/>
    <col min="35" max="77" width="2.6640625" style="1" customWidth="1"/>
    <col min="78" max="16384" width="9" style="1"/>
  </cols>
  <sheetData>
    <row r="1" spans="2:72" ht="5.25" customHeight="1" x14ac:dyDescent="0.2"/>
    <row r="2" spans="2:72" ht="17.100000000000001" customHeight="1" x14ac:dyDescent="0.2">
      <c r="B2" s="616" t="e">
        <f>VLOOKUP(申請書決裁作成用!BA6,#REF!,15,FALSE)&amp;""</f>
        <v>#REF!</v>
      </c>
      <c r="C2" s="553" t="e">
        <f>VLOOKUP(申請書決裁作成用!BA6,#REF!,16,FALSE)&amp;""</f>
        <v>#REF!</v>
      </c>
      <c r="D2" s="553"/>
      <c r="E2" s="553"/>
      <c r="F2" s="553" t="e">
        <f>VLOOKUP(申請書決裁作成用!BA6,#REF!,17,FALSE)&amp;""</f>
        <v>#REF!</v>
      </c>
      <c r="G2" s="553"/>
      <c r="H2" s="553"/>
      <c r="I2" s="553" t="e">
        <f>VLOOKUP(申請書決裁作成用!BA6,#REF!,18,FALSE)&amp;""</f>
        <v>#REF!</v>
      </c>
      <c r="J2" s="553"/>
      <c r="K2" s="553"/>
      <c r="L2" s="553" t="e">
        <f>VLOOKUP(申請書決裁作成用!BA6,#REF!,19,FALSE)&amp;""</f>
        <v>#REF!</v>
      </c>
      <c r="M2" s="553"/>
      <c r="N2" s="553"/>
      <c r="O2" s="553" t="e">
        <f>VLOOKUP(申請書決裁作成用!BA6,#REF!,20,FALSE)&amp;""</f>
        <v>#REF!</v>
      </c>
      <c r="P2" s="553"/>
      <c r="Q2" s="553"/>
      <c r="R2" s="553" t="e">
        <f>VLOOKUP(申請書決裁作成用!BA6,#REF!,21,FALSE)&amp;""</f>
        <v>#REF!</v>
      </c>
      <c r="S2" s="553"/>
      <c r="T2" s="553"/>
      <c r="U2" s="553" t="e">
        <f>VLOOKUP(申請書決裁作成用!BA6,#REF!,22,FALSE)&amp;""</f>
        <v>#REF!</v>
      </c>
      <c r="V2" s="553"/>
      <c r="W2" s="553"/>
      <c r="X2" s="553" t="e">
        <f>VLOOKUP(申請書決裁作成用!BA6,#REF!,23,FALSE)&amp;""</f>
        <v>#REF!</v>
      </c>
      <c r="Y2" s="553"/>
      <c r="Z2" s="553"/>
      <c r="AA2" s="553" t="e">
        <f>VLOOKUP(申請書決裁作成用!BA6,#REF!,24,FALSE)&amp;""</f>
        <v>#REF!</v>
      </c>
      <c r="AB2" s="553"/>
      <c r="AC2" s="553"/>
      <c r="AD2" s="553" t="e">
        <f>VLOOKUP(申請書決裁作成用!BA6,#REF!,25,FALSE)&amp;""</f>
        <v>#REF!</v>
      </c>
      <c r="AE2" s="553"/>
      <c r="AF2" s="553"/>
      <c r="AG2" s="106"/>
      <c r="AH2" s="106"/>
      <c r="AI2" s="257" t="s">
        <v>0</v>
      </c>
      <c r="AJ2" s="238"/>
      <c r="AK2" s="238"/>
      <c r="AL2" s="238"/>
      <c r="AM2" s="239"/>
      <c r="AN2" s="403" t="s">
        <v>34</v>
      </c>
      <c r="AO2" s="404"/>
      <c r="AP2" s="404"/>
      <c r="AQ2" s="404"/>
      <c r="AR2" s="404"/>
      <c r="AS2" s="404"/>
      <c r="AT2" s="404"/>
      <c r="AU2" s="404"/>
      <c r="AV2" s="405"/>
      <c r="AY2" s="113"/>
      <c r="AZ2" s="113"/>
      <c r="BA2" s="113"/>
      <c r="BB2" s="113"/>
    </row>
    <row r="3" spans="2:72" ht="12" customHeight="1" x14ac:dyDescent="0.2">
      <c r="B3" s="616"/>
      <c r="C3" s="616"/>
      <c r="D3" s="616"/>
      <c r="E3" s="616"/>
      <c r="F3" s="618"/>
      <c r="G3" s="618"/>
      <c r="H3" s="618"/>
      <c r="I3" s="615"/>
      <c r="J3" s="615"/>
      <c r="K3" s="615"/>
      <c r="L3" s="615"/>
      <c r="M3" s="615"/>
      <c r="N3" s="615"/>
      <c r="O3" s="615"/>
      <c r="P3" s="615"/>
      <c r="Q3" s="615"/>
      <c r="R3" s="615"/>
      <c r="S3" s="615"/>
      <c r="T3" s="615"/>
      <c r="U3" s="615"/>
      <c r="V3" s="615"/>
      <c r="W3" s="615"/>
      <c r="X3" s="615"/>
      <c r="Y3" s="615"/>
      <c r="Z3" s="615"/>
      <c r="AA3" s="615"/>
      <c r="AB3" s="615"/>
      <c r="AC3" s="615"/>
      <c r="AD3" s="615"/>
      <c r="AE3" s="615"/>
      <c r="AF3" s="615"/>
      <c r="AG3" s="52"/>
      <c r="AH3" s="52"/>
      <c r="AI3" s="258"/>
      <c r="AJ3" s="240"/>
      <c r="AK3" s="240"/>
      <c r="AL3" s="240"/>
      <c r="AM3" s="241"/>
      <c r="AN3" s="406"/>
      <c r="AO3" s="407"/>
      <c r="AP3" s="407"/>
      <c r="AQ3" s="407"/>
      <c r="AR3" s="407"/>
      <c r="AS3" s="407"/>
      <c r="AT3" s="407"/>
      <c r="AU3" s="407"/>
      <c r="AV3" s="408"/>
      <c r="AY3" s="113"/>
      <c r="AZ3" s="113"/>
      <c r="BA3" s="113"/>
      <c r="BB3" s="113"/>
      <c r="BS3"/>
      <c r="BT3"/>
    </row>
    <row r="4" spans="2:72" ht="13.5" customHeight="1" x14ac:dyDescent="0.2">
      <c r="B4" s="616"/>
      <c r="C4" s="616"/>
      <c r="D4" s="616"/>
      <c r="E4" s="616"/>
      <c r="F4" s="618"/>
      <c r="G4" s="618"/>
      <c r="H4" s="618"/>
      <c r="I4" s="615"/>
      <c r="J4" s="615"/>
      <c r="K4" s="615"/>
      <c r="L4" s="615"/>
      <c r="M4" s="615"/>
      <c r="N4" s="615"/>
      <c r="O4" s="615"/>
      <c r="P4" s="615"/>
      <c r="Q4" s="615"/>
      <c r="R4" s="615"/>
      <c r="S4" s="615"/>
      <c r="T4" s="615"/>
      <c r="U4" s="615"/>
      <c r="V4" s="615"/>
      <c r="W4" s="615"/>
      <c r="X4" s="615"/>
      <c r="Y4" s="615"/>
      <c r="Z4" s="615"/>
      <c r="AA4" s="615"/>
      <c r="AB4" s="615"/>
      <c r="AC4" s="615"/>
      <c r="AD4" s="615"/>
      <c r="AE4" s="615"/>
      <c r="AF4" s="615"/>
      <c r="AG4" s="52"/>
      <c r="AH4" s="52"/>
      <c r="AI4" s="554" t="e">
        <f>VLOOKUP(#REF!,#REF!,13,FALSE)&amp;""</f>
        <v>#REF!</v>
      </c>
      <c r="AJ4" s="555"/>
      <c r="AK4" s="555"/>
      <c r="AL4" s="555"/>
      <c r="AM4" s="556"/>
      <c r="AN4" s="415"/>
      <c r="AO4" s="416"/>
      <c r="AP4" s="416"/>
      <c r="AQ4" s="416"/>
      <c r="AR4" s="416"/>
      <c r="AS4" s="416"/>
      <c r="AT4" s="416"/>
      <c r="AU4" s="416"/>
      <c r="AV4" s="417"/>
      <c r="AY4" s="114"/>
      <c r="AZ4" s="114"/>
      <c r="BA4" s="114"/>
      <c r="BB4" s="114"/>
      <c r="BS4"/>
      <c r="BT4"/>
    </row>
    <row r="5" spans="2:72" ht="13.5" customHeight="1" x14ac:dyDescent="0.2">
      <c r="B5" s="616"/>
      <c r="C5" s="616"/>
      <c r="D5" s="616"/>
      <c r="E5" s="616"/>
      <c r="F5" s="618"/>
      <c r="G5" s="618"/>
      <c r="H5" s="618"/>
      <c r="I5" s="615"/>
      <c r="J5" s="615"/>
      <c r="K5" s="615"/>
      <c r="L5" s="615"/>
      <c r="M5" s="615"/>
      <c r="N5" s="615"/>
      <c r="O5" s="615"/>
      <c r="P5" s="615"/>
      <c r="Q5" s="615"/>
      <c r="R5" s="615"/>
      <c r="S5" s="615"/>
      <c r="T5" s="615"/>
      <c r="U5" s="615"/>
      <c r="V5" s="615"/>
      <c r="W5" s="615"/>
      <c r="X5" s="615"/>
      <c r="Y5" s="615"/>
      <c r="Z5" s="615"/>
      <c r="AA5" s="615"/>
      <c r="AB5" s="615"/>
      <c r="AC5" s="615"/>
      <c r="AD5" s="615"/>
      <c r="AE5" s="615"/>
      <c r="AF5" s="615"/>
      <c r="AG5" s="52"/>
      <c r="AH5" s="52"/>
      <c r="AI5" s="557"/>
      <c r="AJ5" s="558"/>
      <c r="AK5" s="558"/>
      <c r="AL5" s="558"/>
      <c r="AM5" s="559"/>
      <c r="AN5" s="418"/>
      <c r="AO5" s="419"/>
      <c r="AP5" s="419"/>
      <c r="AQ5" s="419"/>
      <c r="AR5" s="419"/>
      <c r="AS5" s="419"/>
      <c r="AT5" s="419"/>
      <c r="AU5" s="419"/>
      <c r="AV5" s="420"/>
      <c r="AY5" s="114"/>
      <c r="AZ5" s="114"/>
      <c r="BA5" s="114"/>
      <c r="BB5" s="114"/>
      <c r="BS5"/>
      <c r="BT5"/>
    </row>
    <row r="6" spans="2:72" ht="13.5" customHeight="1" x14ac:dyDescent="0.2">
      <c r="B6" s="616"/>
      <c r="C6" s="616"/>
      <c r="D6" s="616"/>
      <c r="E6" s="616"/>
      <c r="F6" s="618"/>
      <c r="G6" s="618"/>
      <c r="H6" s="618"/>
      <c r="I6" s="615"/>
      <c r="J6" s="615"/>
      <c r="K6" s="615"/>
      <c r="L6" s="615"/>
      <c r="M6" s="615"/>
      <c r="N6" s="615"/>
      <c r="O6" s="615"/>
      <c r="P6" s="615"/>
      <c r="Q6" s="615"/>
      <c r="R6" s="615"/>
      <c r="S6" s="615"/>
      <c r="T6" s="615"/>
      <c r="U6" s="615"/>
      <c r="V6" s="615"/>
      <c r="W6" s="615"/>
      <c r="X6" s="615"/>
      <c r="Y6" s="615"/>
      <c r="Z6" s="615"/>
      <c r="AA6" s="615"/>
      <c r="AB6" s="615"/>
      <c r="AC6" s="615"/>
      <c r="AD6" s="615"/>
      <c r="AE6" s="615"/>
      <c r="AF6" s="615"/>
      <c r="AG6" s="52"/>
      <c r="AH6" s="52"/>
      <c r="AI6" s="554" t="e">
        <f>VLOOKUP(#REF!,#REF!,14,FALSE)&amp;""</f>
        <v>#REF!</v>
      </c>
      <c r="AJ6" s="555"/>
      <c r="AK6" s="555"/>
      <c r="AL6" s="555"/>
      <c r="AM6" s="556"/>
      <c r="AN6" s="415"/>
      <c r="AO6" s="416"/>
      <c r="AP6" s="416"/>
      <c r="AQ6" s="416"/>
      <c r="AR6" s="416"/>
      <c r="AS6" s="416"/>
      <c r="AT6" s="416"/>
      <c r="AU6" s="416"/>
      <c r="AV6" s="417"/>
      <c r="AY6" s="114"/>
      <c r="AZ6" s="114"/>
      <c r="BA6" s="114"/>
      <c r="BB6" s="114"/>
      <c r="BS6"/>
      <c r="BT6"/>
    </row>
    <row r="7" spans="2:72" ht="13.5" customHeight="1" x14ac:dyDescent="0.2">
      <c r="B7" s="616"/>
      <c r="C7" s="616"/>
      <c r="D7" s="616"/>
      <c r="E7" s="616"/>
      <c r="F7" s="618"/>
      <c r="G7" s="618"/>
      <c r="H7" s="618"/>
      <c r="I7" s="615"/>
      <c r="J7" s="615"/>
      <c r="K7" s="615"/>
      <c r="L7" s="615"/>
      <c r="M7" s="615"/>
      <c r="N7" s="615"/>
      <c r="O7" s="615"/>
      <c r="P7" s="615"/>
      <c r="Q7" s="615"/>
      <c r="R7" s="615"/>
      <c r="S7" s="615"/>
      <c r="T7" s="615"/>
      <c r="U7" s="615"/>
      <c r="V7" s="615"/>
      <c r="W7" s="615"/>
      <c r="X7" s="615"/>
      <c r="Y7" s="615"/>
      <c r="Z7" s="615"/>
      <c r="AA7" s="615"/>
      <c r="AB7" s="615"/>
      <c r="AC7" s="615"/>
      <c r="AD7" s="615"/>
      <c r="AE7" s="615"/>
      <c r="AF7" s="615"/>
      <c r="AG7" s="52"/>
      <c r="AH7" s="52"/>
      <c r="AI7" s="557"/>
      <c r="AJ7" s="558"/>
      <c r="AK7" s="558"/>
      <c r="AL7" s="558"/>
      <c r="AM7" s="559"/>
      <c r="AN7" s="418"/>
      <c r="AO7" s="419"/>
      <c r="AP7" s="419"/>
      <c r="AQ7" s="419"/>
      <c r="AR7" s="419"/>
      <c r="AS7" s="419"/>
      <c r="AT7" s="419"/>
      <c r="AU7" s="419"/>
      <c r="AV7" s="420"/>
      <c r="AY7" s="114"/>
      <c r="AZ7" s="114"/>
      <c r="BA7" s="114"/>
      <c r="BB7" s="114"/>
      <c r="BS7"/>
      <c r="BT7"/>
    </row>
    <row r="8" spans="2:72" ht="4.95" customHeight="1" x14ac:dyDescent="0.2">
      <c r="BS8"/>
      <c r="BT8"/>
    </row>
    <row r="9" spans="2:72" ht="15" customHeight="1" x14ac:dyDescent="0.2">
      <c r="BS9"/>
      <c r="BT9"/>
    </row>
    <row r="10" spans="2:72" ht="15" customHeight="1" x14ac:dyDescent="0.2">
      <c r="B10" s="617" t="s">
        <v>38</v>
      </c>
      <c r="C10" s="617"/>
      <c r="D10" s="617"/>
      <c r="E10" s="617"/>
      <c r="F10" s="617"/>
      <c r="G10" s="617"/>
      <c r="H10" s="617"/>
      <c r="I10" s="617"/>
      <c r="J10" s="617"/>
      <c r="K10" s="617"/>
      <c r="L10" s="617"/>
      <c r="M10" s="617"/>
      <c r="N10" s="617"/>
      <c r="O10" s="617"/>
      <c r="P10" s="617"/>
      <c r="Q10" s="617"/>
      <c r="R10" s="617"/>
      <c r="S10" s="617"/>
      <c r="T10" s="617"/>
      <c r="U10" s="617"/>
      <c r="V10" s="617"/>
      <c r="W10" s="617"/>
      <c r="X10" s="617"/>
      <c r="Y10" s="617"/>
      <c r="Z10" s="617"/>
      <c r="AA10" s="617"/>
      <c r="AB10" s="617"/>
      <c r="AC10" s="617"/>
      <c r="AD10" s="617"/>
      <c r="AE10" s="617"/>
      <c r="AF10" s="617"/>
      <c r="AG10" s="617"/>
      <c r="AH10" s="617"/>
      <c r="AI10" s="617"/>
      <c r="AJ10" s="617"/>
      <c r="AK10" s="617"/>
      <c r="AL10" s="617"/>
      <c r="AM10" s="617"/>
      <c r="AN10" s="617"/>
      <c r="AO10" s="617"/>
      <c r="AP10" s="617"/>
      <c r="AQ10" s="617"/>
      <c r="AR10" s="617"/>
      <c r="AS10" s="617"/>
      <c r="AT10" s="617"/>
      <c r="AU10" s="617"/>
      <c r="AV10" s="617"/>
      <c r="AW10" s="107"/>
      <c r="AX10" s="107"/>
      <c r="AY10" s="107"/>
      <c r="AZ10" s="107"/>
      <c r="BA10" s="107"/>
      <c r="BB10" s="107"/>
      <c r="BS10"/>
      <c r="BT10"/>
    </row>
    <row r="11" spans="2:72" ht="15" customHeight="1" x14ac:dyDescent="0.2">
      <c r="B11" s="617"/>
      <c r="C11" s="617"/>
      <c r="D11" s="617"/>
      <c r="E11" s="617"/>
      <c r="F11" s="617"/>
      <c r="G11" s="617"/>
      <c r="H11" s="617"/>
      <c r="I11" s="617"/>
      <c r="J11" s="617"/>
      <c r="K11" s="617"/>
      <c r="L11" s="617"/>
      <c r="M11" s="617"/>
      <c r="N11" s="617"/>
      <c r="O11" s="617"/>
      <c r="P11" s="617"/>
      <c r="Q11" s="617"/>
      <c r="R11" s="617"/>
      <c r="S11" s="617"/>
      <c r="T11" s="617"/>
      <c r="U11" s="617"/>
      <c r="V11" s="617"/>
      <c r="W11" s="617"/>
      <c r="X11" s="617"/>
      <c r="Y11" s="617"/>
      <c r="Z11" s="617"/>
      <c r="AA11" s="617"/>
      <c r="AB11" s="617"/>
      <c r="AC11" s="617"/>
      <c r="AD11" s="617"/>
      <c r="AE11" s="617"/>
      <c r="AF11" s="617"/>
      <c r="AG11" s="617"/>
      <c r="AH11" s="617"/>
      <c r="AI11" s="617"/>
      <c r="AJ11" s="617"/>
      <c r="AK11" s="617"/>
      <c r="AL11" s="617"/>
      <c r="AM11" s="617"/>
      <c r="AN11" s="617"/>
      <c r="AO11" s="617"/>
      <c r="AP11" s="617"/>
      <c r="AQ11" s="617"/>
      <c r="AR11" s="617"/>
      <c r="AS11" s="617"/>
      <c r="AT11" s="617"/>
      <c r="AU11" s="617"/>
      <c r="AV11" s="617"/>
      <c r="AW11" s="107"/>
      <c r="AX11" s="107"/>
      <c r="AY11" s="107"/>
      <c r="AZ11" s="107"/>
      <c r="BA11" s="107"/>
      <c r="BB11" s="107"/>
      <c r="BS11"/>
      <c r="BT11"/>
    </row>
    <row r="12" spans="2:72" ht="15" customHeight="1" thickBot="1" x14ac:dyDescent="0.25">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row>
    <row r="13" spans="2:72" ht="20.100000000000001" customHeight="1" x14ac:dyDescent="0.2">
      <c r="B13" s="590" t="s">
        <v>66</v>
      </c>
      <c r="C13" s="591"/>
      <c r="D13" s="591"/>
      <c r="E13" s="591"/>
      <c r="F13" s="591"/>
      <c r="G13" s="591"/>
      <c r="H13" s="591"/>
      <c r="I13" s="591"/>
      <c r="J13" s="591"/>
      <c r="K13" s="591"/>
      <c r="L13" s="591"/>
      <c r="M13" s="591"/>
      <c r="N13" s="591"/>
      <c r="O13" s="591"/>
      <c r="P13" s="591"/>
      <c r="Q13" s="591"/>
      <c r="R13" s="590" t="s">
        <v>67</v>
      </c>
      <c r="S13" s="591"/>
      <c r="T13" s="591"/>
      <c r="U13" s="591"/>
      <c r="V13" s="591"/>
      <c r="W13" s="591"/>
      <c r="X13" s="591"/>
      <c r="Y13" s="591"/>
      <c r="Z13" s="591"/>
      <c r="AA13" s="591"/>
      <c r="AB13" s="591"/>
      <c r="AC13" s="591"/>
      <c r="AD13" s="591"/>
      <c r="AE13" s="591"/>
      <c r="AF13" s="592"/>
      <c r="AG13" s="591" t="s">
        <v>72</v>
      </c>
      <c r="AH13" s="591"/>
      <c r="AI13" s="591"/>
      <c r="AJ13" s="591"/>
      <c r="AK13" s="591"/>
      <c r="AL13" s="591"/>
      <c r="AM13" s="591"/>
      <c r="AN13" s="591"/>
      <c r="AO13" s="591"/>
      <c r="AP13" s="591"/>
      <c r="AQ13" s="591"/>
      <c r="AR13" s="591"/>
      <c r="AS13" s="591"/>
      <c r="AT13" s="591"/>
      <c r="AU13" s="591"/>
      <c r="AV13" s="592"/>
      <c r="AW13" s="111"/>
      <c r="AX13" s="111"/>
      <c r="AY13" s="111"/>
      <c r="AZ13" s="111"/>
      <c r="BA13" s="111"/>
      <c r="BB13" s="111"/>
    </row>
    <row r="14" spans="2:72" ht="20.100000000000001" customHeight="1" thickBot="1" x14ac:dyDescent="0.25">
      <c r="B14" s="594" t="s">
        <v>37</v>
      </c>
      <c r="C14" s="595"/>
      <c r="D14" s="595"/>
      <c r="E14" s="595"/>
      <c r="F14" s="595"/>
      <c r="G14" s="595"/>
      <c r="H14" s="595"/>
      <c r="I14" s="595"/>
      <c r="J14" s="595"/>
      <c r="K14" s="596"/>
      <c r="L14" s="597" t="s">
        <v>39</v>
      </c>
      <c r="M14" s="595"/>
      <c r="N14" s="596"/>
      <c r="O14" s="597" t="s">
        <v>69</v>
      </c>
      <c r="P14" s="595"/>
      <c r="Q14" s="595"/>
      <c r="R14" s="594" t="s">
        <v>37</v>
      </c>
      <c r="S14" s="595"/>
      <c r="T14" s="595"/>
      <c r="U14" s="595"/>
      <c r="V14" s="595"/>
      <c r="W14" s="595"/>
      <c r="X14" s="595"/>
      <c r="Y14" s="595"/>
      <c r="Z14" s="596"/>
      <c r="AA14" s="597" t="s">
        <v>39</v>
      </c>
      <c r="AB14" s="595"/>
      <c r="AC14" s="596"/>
      <c r="AD14" s="597" t="s">
        <v>69</v>
      </c>
      <c r="AE14" s="595"/>
      <c r="AF14" s="598"/>
      <c r="AG14" s="595" t="s">
        <v>37</v>
      </c>
      <c r="AH14" s="595"/>
      <c r="AI14" s="595"/>
      <c r="AJ14" s="595"/>
      <c r="AK14" s="595"/>
      <c r="AL14" s="595"/>
      <c r="AM14" s="595"/>
      <c r="AN14" s="595"/>
      <c r="AO14" s="595"/>
      <c r="AP14" s="596"/>
      <c r="AQ14" s="597" t="s">
        <v>39</v>
      </c>
      <c r="AR14" s="595"/>
      <c r="AS14" s="596"/>
      <c r="AT14" s="597" t="s">
        <v>69</v>
      </c>
      <c r="AU14" s="595"/>
      <c r="AV14" s="598"/>
      <c r="AW14" s="22"/>
      <c r="AX14" s="22"/>
      <c r="AY14" s="22"/>
      <c r="AZ14" s="22"/>
      <c r="BA14" s="22"/>
      <c r="BB14" s="22"/>
    </row>
    <row r="15" spans="2:72" ht="20.100000000000001" customHeight="1" x14ac:dyDescent="0.2">
      <c r="B15" s="588" t="e">
        <f>VLOOKUP(#REF!,#REF!,60,FALSE)&amp;""</f>
        <v>#REF!</v>
      </c>
      <c r="C15" s="533"/>
      <c r="D15" s="533"/>
      <c r="E15" s="533"/>
      <c r="F15" s="533"/>
      <c r="G15" s="533"/>
      <c r="H15" s="533"/>
      <c r="I15" s="533"/>
      <c r="J15" s="533"/>
      <c r="K15" s="534"/>
      <c r="L15" s="146"/>
      <c r="M15" s="147"/>
      <c r="N15" s="147"/>
      <c r="O15" s="146"/>
      <c r="P15" s="147"/>
      <c r="Q15" s="54"/>
      <c r="R15" s="588" t="e">
        <f>VLOOKUP(#REF!,#REF!,104,FALSE)&amp;""</f>
        <v>#REF!</v>
      </c>
      <c r="S15" s="533"/>
      <c r="T15" s="533"/>
      <c r="U15" s="533"/>
      <c r="V15" s="533"/>
      <c r="W15" s="533"/>
      <c r="X15" s="533"/>
      <c r="Y15" s="533"/>
      <c r="Z15" s="534"/>
      <c r="AA15" s="53"/>
      <c r="AB15" s="54"/>
      <c r="AC15" s="112"/>
      <c r="AD15" s="53"/>
      <c r="AE15" s="54"/>
      <c r="AF15" s="148"/>
      <c r="AG15" s="533" t="e">
        <f>VLOOKUP(#REF!,#REF!,138,FALSE)&amp;""</f>
        <v>#REF!</v>
      </c>
      <c r="AH15" s="533"/>
      <c r="AI15" s="533"/>
      <c r="AJ15" s="533"/>
      <c r="AK15" s="533"/>
      <c r="AL15" s="533"/>
      <c r="AM15" s="533"/>
      <c r="AN15" s="533"/>
      <c r="AO15" s="533"/>
      <c r="AP15" s="534"/>
      <c r="AQ15" s="53"/>
      <c r="AR15" s="54"/>
      <c r="AS15" s="112"/>
      <c r="AT15" s="54"/>
      <c r="AU15" s="54"/>
      <c r="AV15" s="148"/>
    </row>
    <row r="16" spans="2:72" ht="20.100000000000001" customHeight="1" x14ac:dyDescent="0.2">
      <c r="B16" s="581" t="e">
        <f>VLOOKUP(#REF!,#REF!,61,FALSE)&amp;""</f>
        <v>#REF!</v>
      </c>
      <c r="C16" s="582"/>
      <c r="D16" s="582"/>
      <c r="E16" s="582"/>
      <c r="F16" s="582"/>
      <c r="G16" s="582"/>
      <c r="H16" s="582"/>
      <c r="I16" s="582"/>
      <c r="J16" s="582"/>
      <c r="K16" s="583"/>
      <c r="L16" s="44"/>
      <c r="M16" s="42"/>
      <c r="N16" s="43"/>
      <c r="O16" s="44"/>
      <c r="P16" s="42"/>
      <c r="Q16" s="42"/>
      <c r="R16" s="581" t="e">
        <f>VLOOKUP(#REF!,#REF!,105,FALSE)&amp;""</f>
        <v>#REF!</v>
      </c>
      <c r="S16" s="582"/>
      <c r="T16" s="582"/>
      <c r="U16" s="582"/>
      <c r="V16" s="582"/>
      <c r="W16" s="582"/>
      <c r="X16" s="582"/>
      <c r="Y16" s="582"/>
      <c r="Z16" s="583"/>
      <c r="AA16" s="44"/>
      <c r="AB16" s="42"/>
      <c r="AC16" s="43"/>
      <c r="AD16" s="44"/>
      <c r="AE16" s="42"/>
      <c r="AF16" s="51"/>
      <c r="AG16" s="582" t="e">
        <f>VLOOKUP(#REF!,#REF!,139,FALSE)&amp;""</f>
        <v>#REF!</v>
      </c>
      <c r="AH16" s="582"/>
      <c r="AI16" s="582"/>
      <c r="AJ16" s="582"/>
      <c r="AK16" s="582"/>
      <c r="AL16" s="582"/>
      <c r="AM16" s="582"/>
      <c r="AN16" s="582"/>
      <c r="AO16" s="582"/>
      <c r="AP16" s="583"/>
      <c r="AQ16" s="44"/>
      <c r="AR16" s="42"/>
      <c r="AS16" s="43"/>
      <c r="AT16" s="42"/>
      <c r="AU16" s="42"/>
      <c r="AV16" s="51"/>
      <c r="AW16" s="14"/>
      <c r="AX16" s="14"/>
      <c r="AY16" s="14"/>
      <c r="AZ16" s="14"/>
      <c r="BA16" s="14"/>
      <c r="BB16" s="14"/>
    </row>
    <row r="17" spans="2:76" ht="20.100000000000001" customHeight="1" x14ac:dyDescent="0.2">
      <c r="B17" s="581" t="e">
        <f>VLOOKUP(#REF!,#REF!,62,FALSE)&amp;""</f>
        <v>#REF!</v>
      </c>
      <c r="C17" s="582"/>
      <c r="D17" s="582"/>
      <c r="E17" s="582"/>
      <c r="F17" s="582"/>
      <c r="G17" s="582"/>
      <c r="H17" s="582"/>
      <c r="I17" s="582"/>
      <c r="J17" s="582"/>
      <c r="K17" s="583"/>
      <c r="L17" s="44"/>
      <c r="M17" s="42"/>
      <c r="N17" s="42"/>
      <c r="O17" s="44"/>
      <c r="P17" s="42"/>
      <c r="Q17" s="40"/>
      <c r="R17" s="581" t="e">
        <f>VLOOKUP(#REF!,#REF!,106,FALSE)&amp;""</f>
        <v>#REF!</v>
      </c>
      <c r="S17" s="582"/>
      <c r="T17" s="582"/>
      <c r="U17" s="582"/>
      <c r="V17" s="582"/>
      <c r="W17" s="582"/>
      <c r="X17" s="582"/>
      <c r="Y17" s="582"/>
      <c r="Z17" s="583"/>
      <c r="AA17" s="44"/>
      <c r="AB17" s="42"/>
      <c r="AC17" s="43"/>
      <c r="AD17" s="44"/>
      <c r="AE17" s="42"/>
      <c r="AF17" s="51"/>
      <c r="AG17" s="582" t="e">
        <f>VLOOKUP(#REF!,#REF!,140,FALSE)&amp;""</f>
        <v>#REF!</v>
      </c>
      <c r="AH17" s="582"/>
      <c r="AI17" s="582"/>
      <c r="AJ17" s="582"/>
      <c r="AK17" s="582"/>
      <c r="AL17" s="582"/>
      <c r="AM17" s="582"/>
      <c r="AN17" s="582"/>
      <c r="AO17" s="582"/>
      <c r="AP17" s="583"/>
      <c r="AQ17" s="44"/>
      <c r="AR17" s="42"/>
      <c r="AS17" s="43"/>
      <c r="AT17" s="42"/>
      <c r="AU17" s="42"/>
      <c r="AV17" s="51"/>
    </row>
    <row r="18" spans="2:76" ht="20.100000000000001" customHeight="1" x14ac:dyDescent="0.2">
      <c r="B18" s="581" t="e">
        <f>VLOOKUP(#REF!,#REF!,63,FALSE)&amp;""</f>
        <v>#REF!</v>
      </c>
      <c r="C18" s="582"/>
      <c r="D18" s="582"/>
      <c r="E18" s="582"/>
      <c r="F18" s="582"/>
      <c r="G18" s="582"/>
      <c r="H18" s="582"/>
      <c r="I18" s="582"/>
      <c r="J18" s="582"/>
      <c r="K18" s="583"/>
      <c r="L18" s="44"/>
      <c r="M18" s="42"/>
      <c r="N18" s="42"/>
      <c r="O18" s="44"/>
      <c r="P18" s="42"/>
      <c r="Q18" s="40"/>
      <c r="R18" s="581" t="e">
        <f>VLOOKUP(#REF!,#REF!,107,FALSE)&amp;""</f>
        <v>#REF!</v>
      </c>
      <c r="S18" s="582"/>
      <c r="T18" s="582"/>
      <c r="U18" s="582"/>
      <c r="V18" s="582"/>
      <c r="W18" s="582"/>
      <c r="X18" s="582"/>
      <c r="Y18" s="582"/>
      <c r="Z18" s="583"/>
      <c r="AA18" s="44"/>
      <c r="AB18" s="42"/>
      <c r="AC18" s="43"/>
      <c r="AD18" s="44"/>
      <c r="AE18" s="42"/>
      <c r="AF18" s="51"/>
      <c r="AG18" s="582" t="e">
        <f>VLOOKUP(#REF!,#REF!,141,FALSE)&amp;""</f>
        <v>#REF!</v>
      </c>
      <c r="AH18" s="582"/>
      <c r="AI18" s="582"/>
      <c r="AJ18" s="582"/>
      <c r="AK18" s="582"/>
      <c r="AL18" s="582"/>
      <c r="AM18" s="582"/>
      <c r="AN18" s="582"/>
      <c r="AO18" s="582"/>
      <c r="AP18" s="583"/>
      <c r="AQ18" s="44"/>
      <c r="AR18" s="42"/>
      <c r="AS18" s="43"/>
      <c r="AT18" s="42"/>
      <c r="AU18" s="42"/>
      <c r="AV18" s="51"/>
      <c r="AW18" s="14"/>
      <c r="AX18" s="14"/>
      <c r="AY18" s="14"/>
      <c r="AZ18" s="14"/>
      <c r="BA18" s="14"/>
      <c r="BB18" s="14"/>
    </row>
    <row r="19" spans="2:76" ht="20.100000000000001" customHeight="1" x14ac:dyDescent="0.2">
      <c r="B19" s="581" t="e">
        <f>VLOOKUP(#REF!,#REF!,64,FALSE)&amp;""</f>
        <v>#REF!</v>
      </c>
      <c r="C19" s="582"/>
      <c r="D19" s="582"/>
      <c r="E19" s="582"/>
      <c r="F19" s="582"/>
      <c r="G19" s="582"/>
      <c r="H19" s="582"/>
      <c r="I19" s="582"/>
      <c r="J19" s="582"/>
      <c r="K19" s="583"/>
      <c r="L19" s="44"/>
      <c r="M19" s="42"/>
      <c r="N19" s="42"/>
      <c r="O19" s="44"/>
      <c r="P19" s="42"/>
      <c r="Q19" s="40"/>
      <c r="R19" s="581" t="e">
        <f>VLOOKUP(#REF!,#REF!,108,FALSE)&amp;""</f>
        <v>#REF!</v>
      </c>
      <c r="S19" s="582"/>
      <c r="T19" s="582"/>
      <c r="U19" s="582"/>
      <c r="V19" s="582"/>
      <c r="W19" s="582"/>
      <c r="X19" s="582"/>
      <c r="Y19" s="582"/>
      <c r="Z19" s="583"/>
      <c r="AA19" s="44"/>
      <c r="AB19" s="42"/>
      <c r="AC19" s="43"/>
      <c r="AD19" s="44"/>
      <c r="AE19" s="42"/>
      <c r="AF19" s="51"/>
      <c r="AG19" s="582" t="e">
        <f>VLOOKUP(#REF!,#REF!,142,FALSE)&amp;""</f>
        <v>#REF!</v>
      </c>
      <c r="AH19" s="582"/>
      <c r="AI19" s="582"/>
      <c r="AJ19" s="582"/>
      <c r="AK19" s="582"/>
      <c r="AL19" s="582"/>
      <c r="AM19" s="582"/>
      <c r="AN19" s="582"/>
      <c r="AO19" s="582"/>
      <c r="AP19" s="583"/>
      <c r="AQ19" s="44"/>
      <c r="AR19" s="42"/>
      <c r="AS19" s="43"/>
      <c r="AT19" s="42"/>
      <c r="AU19" s="42"/>
      <c r="AV19" s="51"/>
      <c r="AW19" s="14"/>
      <c r="AX19" s="14"/>
      <c r="AY19" s="14"/>
      <c r="AZ19" s="14"/>
      <c r="BA19" s="14"/>
      <c r="BB19" s="14"/>
    </row>
    <row r="20" spans="2:76" ht="20.100000000000001" customHeight="1" x14ac:dyDescent="0.2">
      <c r="B20" s="581" t="e">
        <f>VLOOKUP(#REF!,#REF!,65,FALSE)&amp;""</f>
        <v>#REF!</v>
      </c>
      <c r="C20" s="582"/>
      <c r="D20" s="582"/>
      <c r="E20" s="582"/>
      <c r="F20" s="582"/>
      <c r="G20" s="582"/>
      <c r="H20" s="582"/>
      <c r="I20" s="582"/>
      <c r="J20" s="582"/>
      <c r="K20" s="583"/>
      <c r="L20" s="44"/>
      <c r="M20" s="42"/>
      <c r="N20" s="42"/>
      <c r="O20" s="44"/>
      <c r="P20" s="42"/>
      <c r="Q20" s="40"/>
      <c r="R20" s="581" t="e">
        <f>VLOOKUP(#REF!,#REF!,109,FALSE)&amp;""</f>
        <v>#REF!</v>
      </c>
      <c r="S20" s="582"/>
      <c r="T20" s="582"/>
      <c r="U20" s="582"/>
      <c r="V20" s="582"/>
      <c r="W20" s="582"/>
      <c r="X20" s="582"/>
      <c r="Y20" s="582"/>
      <c r="Z20" s="583"/>
      <c r="AA20" s="44"/>
      <c r="AB20" s="42"/>
      <c r="AC20" s="43"/>
      <c r="AD20" s="44"/>
      <c r="AE20" s="42"/>
      <c r="AF20" s="51"/>
      <c r="AG20" s="582" t="e">
        <f>VLOOKUP(#REF!,#REF!,143,FALSE)&amp;""</f>
        <v>#REF!</v>
      </c>
      <c r="AH20" s="582"/>
      <c r="AI20" s="582"/>
      <c r="AJ20" s="582"/>
      <c r="AK20" s="582"/>
      <c r="AL20" s="582"/>
      <c r="AM20" s="582"/>
      <c r="AN20" s="582"/>
      <c r="AO20" s="582"/>
      <c r="AP20" s="583"/>
      <c r="AQ20" s="44"/>
      <c r="AR20" s="42"/>
      <c r="AS20" s="43"/>
      <c r="AT20" s="42"/>
      <c r="AU20" s="42"/>
      <c r="AV20" s="51"/>
      <c r="AW20" s="14"/>
      <c r="AX20" s="14"/>
      <c r="AY20" s="14"/>
      <c r="AZ20" s="14"/>
      <c r="BA20" s="14"/>
      <c r="BB20" s="14"/>
      <c r="BC20" s="14"/>
      <c r="BD20" s="14"/>
      <c r="BE20" s="14"/>
      <c r="BF20" s="14"/>
      <c r="BG20" s="14"/>
      <c r="BH20" s="14"/>
      <c r="BI20" s="14"/>
      <c r="BJ20" s="14"/>
      <c r="BK20" s="14"/>
    </row>
    <row r="21" spans="2:76" ht="20.100000000000001" customHeight="1" thickBot="1" x14ac:dyDescent="0.25">
      <c r="B21" s="601" t="e">
        <f>VLOOKUP(#REF!,#REF!,66,FALSE)&amp;""</f>
        <v>#REF!</v>
      </c>
      <c r="C21" s="602"/>
      <c r="D21" s="602"/>
      <c r="E21" s="602"/>
      <c r="F21" s="602"/>
      <c r="G21" s="602"/>
      <c r="H21" s="602"/>
      <c r="I21" s="602"/>
      <c r="J21" s="602"/>
      <c r="K21" s="602"/>
      <c r="L21" s="612"/>
      <c r="M21" s="613"/>
      <c r="N21" s="614"/>
      <c r="O21" s="612"/>
      <c r="P21" s="613"/>
      <c r="Q21" s="613"/>
      <c r="R21" s="581" t="e">
        <f>VLOOKUP(#REF!,#REF!,110,FALSE)&amp;""</f>
        <v>#REF!</v>
      </c>
      <c r="S21" s="582"/>
      <c r="T21" s="582"/>
      <c r="U21" s="582"/>
      <c r="V21" s="582"/>
      <c r="W21" s="582"/>
      <c r="X21" s="582"/>
      <c r="Y21" s="582"/>
      <c r="Z21" s="583"/>
      <c r="AA21" s="44"/>
      <c r="AB21" s="42"/>
      <c r="AC21" s="43"/>
      <c r="AD21" s="44"/>
      <c r="AE21" s="42"/>
      <c r="AF21" s="51"/>
      <c r="AG21" s="582" t="e">
        <f>VLOOKUP(#REF!,#REF!,144,FALSE)&amp;""</f>
        <v>#REF!</v>
      </c>
      <c r="AH21" s="582"/>
      <c r="AI21" s="582"/>
      <c r="AJ21" s="582"/>
      <c r="AK21" s="582"/>
      <c r="AL21" s="582"/>
      <c r="AM21" s="582"/>
      <c r="AN21" s="582"/>
      <c r="AO21" s="582"/>
      <c r="AP21" s="583"/>
      <c r="AQ21" s="44"/>
      <c r="AR21" s="42"/>
      <c r="AS21" s="43"/>
      <c r="AT21" s="42"/>
      <c r="AU21" s="42"/>
      <c r="AV21" s="51"/>
      <c r="AW21" s="14"/>
      <c r="AX21" s="14"/>
      <c r="AY21" s="14"/>
      <c r="AZ21" s="14"/>
      <c r="BA21" s="14"/>
      <c r="BB21" s="14"/>
      <c r="BC21" s="14"/>
      <c r="BD21" s="14"/>
      <c r="BE21" s="14"/>
      <c r="BF21" s="14"/>
      <c r="BG21" s="14"/>
      <c r="BH21" s="14"/>
      <c r="BI21" s="14"/>
      <c r="BJ21" s="14"/>
      <c r="BK21" s="14"/>
    </row>
    <row r="22" spans="2:76" ht="20.100000000000001" customHeight="1" x14ac:dyDescent="0.2">
      <c r="B22" s="590" t="s">
        <v>70</v>
      </c>
      <c r="C22" s="591"/>
      <c r="D22" s="591"/>
      <c r="E22" s="591"/>
      <c r="F22" s="591"/>
      <c r="G22" s="591"/>
      <c r="H22" s="591"/>
      <c r="I22" s="591"/>
      <c r="J22" s="591"/>
      <c r="K22" s="591"/>
      <c r="L22" s="591"/>
      <c r="M22" s="591"/>
      <c r="N22" s="591"/>
      <c r="O22" s="591"/>
      <c r="P22" s="591"/>
      <c r="Q22" s="592"/>
      <c r="R22" s="581" t="e">
        <f>VLOOKUP(#REF!,#REF!,111,FALSE)&amp;""</f>
        <v>#REF!</v>
      </c>
      <c r="S22" s="582"/>
      <c r="T22" s="582"/>
      <c r="U22" s="582"/>
      <c r="V22" s="582"/>
      <c r="W22" s="582"/>
      <c r="X22" s="582"/>
      <c r="Y22" s="582"/>
      <c r="Z22" s="583"/>
      <c r="AA22" s="44"/>
      <c r="AB22" s="42"/>
      <c r="AC22" s="43"/>
      <c r="AD22" s="44"/>
      <c r="AE22" s="42"/>
      <c r="AF22" s="51"/>
      <c r="AG22" s="582" t="e">
        <f>VLOOKUP(#REF!,#REF!,145,FALSE)&amp;""</f>
        <v>#REF!</v>
      </c>
      <c r="AH22" s="582"/>
      <c r="AI22" s="582"/>
      <c r="AJ22" s="582"/>
      <c r="AK22" s="582"/>
      <c r="AL22" s="582"/>
      <c r="AM22" s="582"/>
      <c r="AN22" s="582"/>
      <c r="AO22" s="582"/>
      <c r="AP22" s="583"/>
      <c r="AQ22" s="44"/>
      <c r="AR22" s="42"/>
      <c r="AS22" s="43"/>
      <c r="AT22" s="42"/>
      <c r="AU22" s="42"/>
      <c r="AV22" s="51"/>
      <c r="AW22" s="14"/>
      <c r="AX22" s="14"/>
      <c r="AY22" s="14"/>
      <c r="AZ22" s="14"/>
      <c r="BA22" s="14"/>
      <c r="BB22" s="14"/>
      <c r="BC22" s="14"/>
      <c r="BD22" s="14"/>
      <c r="BE22" s="14"/>
      <c r="BF22" s="14"/>
      <c r="BG22" s="14"/>
      <c r="BH22" s="14"/>
      <c r="BI22" s="14"/>
      <c r="BJ22" s="14"/>
      <c r="BK22" s="14"/>
    </row>
    <row r="23" spans="2:76" ht="20.100000000000001" customHeight="1" thickBot="1" x14ac:dyDescent="0.25">
      <c r="B23" s="594" t="s">
        <v>37</v>
      </c>
      <c r="C23" s="595"/>
      <c r="D23" s="595"/>
      <c r="E23" s="595"/>
      <c r="F23" s="595"/>
      <c r="G23" s="595"/>
      <c r="H23" s="595"/>
      <c r="I23" s="595"/>
      <c r="J23" s="595"/>
      <c r="K23" s="596"/>
      <c r="L23" s="597" t="s">
        <v>39</v>
      </c>
      <c r="M23" s="595"/>
      <c r="N23" s="596"/>
      <c r="O23" s="597" t="s">
        <v>69</v>
      </c>
      <c r="P23" s="595"/>
      <c r="Q23" s="598"/>
      <c r="R23" s="581" t="e">
        <f>VLOOKUP(#REF!,#REF!,112,FALSE)&amp;""</f>
        <v>#REF!</v>
      </c>
      <c r="S23" s="582"/>
      <c r="T23" s="582"/>
      <c r="U23" s="582"/>
      <c r="V23" s="582"/>
      <c r="W23" s="582"/>
      <c r="X23" s="582"/>
      <c r="Y23" s="582"/>
      <c r="Z23" s="583"/>
      <c r="AA23" s="44"/>
      <c r="AB23" s="42"/>
      <c r="AC23" s="43"/>
      <c r="AD23" s="44"/>
      <c r="AE23" s="42"/>
      <c r="AF23" s="51"/>
      <c r="AG23" s="582" t="e">
        <f>VLOOKUP(#REF!,#REF!,146,FALSE)&amp;""</f>
        <v>#REF!</v>
      </c>
      <c r="AH23" s="582"/>
      <c r="AI23" s="582"/>
      <c r="AJ23" s="582"/>
      <c r="AK23" s="582"/>
      <c r="AL23" s="582"/>
      <c r="AM23" s="582"/>
      <c r="AN23" s="582"/>
      <c r="AO23" s="582"/>
      <c r="AP23" s="583"/>
      <c r="AQ23" s="44"/>
      <c r="AR23" s="42"/>
      <c r="AS23" s="43"/>
      <c r="AT23" s="42"/>
      <c r="AU23" s="42"/>
      <c r="AV23" s="51"/>
      <c r="AW23" s="14"/>
      <c r="AX23" s="14"/>
      <c r="AY23" s="14"/>
      <c r="AZ23" s="14"/>
      <c r="BA23" s="14"/>
      <c r="BB23" s="14"/>
      <c r="BC23" s="14"/>
      <c r="BD23" s="14"/>
      <c r="BE23" s="14"/>
      <c r="BF23" s="14"/>
      <c r="BG23" s="14"/>
      <c r="BH23" s="14"/>
      <c r="BI23" s="14"/>
      <c r="BJ23" s="14"/>
      <c r="BK23" s="14"/>
    </row>
    <row r="24" spans="2:76" ht="20.100000000000001" customHeight="1" x14ac:dyDescent="0.2">
      <c r="B24" s="588" t="e">
        <f>VLOOKUP(#REF!,#REF!,67,FALSE)&amp;""</f>
        <v>#REF!</v>
      </c>
      <c r="C24" s="533"/>
      <c r="D24" s="533"/>
      <c r="E24" s="533"/>
      <c r="F24" s="533"/>
      <c r="G24" s="533"/>
      <c r="H24" s="533"/>
      <c r="I24" s="533"/>
      <c r="J24" s="533"/>
      <c r="K24" s="534"/>
      <c r="L24" s="53"/>
      <c r="M24" s="54"/>
      <c r="N24" s="112"/>
      <c r="O24" s="54"/>
      <c r="P24" s="48"/>
      <c r="Q24" s="46"/>
      <c r="R24" s="581" t="e">
        <f>VLOOKUP(#REF!,#REF!,113,FALSE)&amp;""</f>
        <v>#REF!</v>
      </c>
      <c r="S24" s="582"/>
      <c r="T24" s="582"/>
      <c r="U24" s="582"/>
      <c r="V24" s="582"/>
      <c r="W24" s="582"/>
      <c r="X24" s="582"/>
      <c r="Y24" s="582"/>
      <c r="Z24" s="583"/>
      <c r="AA24" s="44"/>
      <c r="AB24" s="42"/>
      <c r="AC24" s="43"/>
      <c r="AD24" s="44"/>
      <c r="AE24" s="42"/>
      <c r="AF24" s="51"/>
      <c r="AG24" s="582" t="e">
        <f>VLOOKUP(#REF!,#REF!,147,FALSE)&amp;""</f>
        <v>#REF!</v>
      </c>
      <c r="AH24" s="582"/>
      <c r="AI24" s="582"/>
      <c r="AJ24" s="582"/>
      <c r="AK24" s="582"/>
      <c r="AL24" s="582"/>
      <c r="AM24" s="582"/>
      <c r="AN24" s="582"/>
      <c r="AO24" s="582"/>
      <c r="AP24" s="583"/>
      <c r="AQ24" s="44"/>
      <c r="AR24" s="42"/>
      <c r="AS24" s="43"/>
      <c r="AT24" s="42"/>
      <c r="AU24" s="42"/>
      <c r="AV24" s="41"/>
      <c r="AW24" s="14"/>
      <c r="AX24" s="14"/>
      <c r="AY24" s="14"/>
      <c r="AZ24" s="14"/>
      <c r="BA24" s="14"/>
      <c r="BB24" s="14"/>
      <c r="BC24" s="14"/>
      <c r="BD24" s="14"/>
      <c r="BE24" s="14"/>
      <c r="BF24" s="14"/>
      <c r="BG24" s="14"/>
      <c r="BH24" s="14"/>
      <c r="BI24" s="14"/>
      <c r="BJ24" s="14"/>
      <c r="BK24" s="14"/>
    </row>
    <row r="25" spans="2:76" ht="20.100000000000001" customHeight="1" x14ac:dyDescent="0.2">
      <c r="B25" s="588" t="e">
        <f>VLOOKUP(#REF!,#REF!,68,FALSE)&amp;""</f>
        <v>#REF!</v>
      </c>
      <c r="C25" s="533"/>
      <c r="D25" s="533"/>
      <c r="E25" s="533"/>
      <c r="F25" s="533"/>
      <c r="G25" s="533"/>
      <c r="H25" s="533"/>
      <c r="I25" s="533"/>
      <c r="J25" s="533"/>
      <c r="K25" s="534"/>
      <c r="L25" s="44"/>
      <c r="M25" s="42"/>
      <c r="N25" s="43"/>
      <c r="O25" s="42"/>
      <c r="P25" s="40"/>
      <c r="Q25" s="40"/>
      <c r="R25" s="581" t="e">
        <f>VLOOKUP(#REF!,#REF!,114,FALSE)&amp;""</f>
        <v>#REF!</v>
      </c>
      <c r="S25" s="582"/>
      <c r="T25" s="582"/>
      <c r="U25" s="582"/>
      <c r="V25" s="582"/>
      <c r="W25" s="582"/>
      <c r="X25" s="582"/>
      <c r="Y25" s="582"/>
      <c r="Z25" s="583"/>
      <c r="AA25" s="44"/>
      <c r="AB25" s="42"/>
      <c r="AC25" s="43"/>
      <c r="AD25" s="44"/>
      <c r="AE25" s="42"/>
      <c r="AF25" s="51"/>
      <c r="AG25" s="582" t="e">
        <f>VLOOKUP(#REF!,#REF!,148,FALSE)&amp;""</f>
        <v>#REF!</v>
      </c>
      <c r="AH25" s="582"/>
      <c r="AI25" s="582"/>
      <c r="AJ25" s="582"/>
      <c r="AK25" s="582"/>
      <c r="AL25" s="582"/>
      <c r="AM25" s="582"/>
      <c r="AN25" s="582"/>
      <c r="AO25" s="582"/>
      <c r="AP25" s="583"/>
      <c r="AQ25" s="45"/>
      <c r="AR25" s="18"/>
      <c r="AS25" s="19"/>
      <c r="AT25" s="18"/>
      <c r="AU25" s="18"/>
      <c r="AV25" s="41"/>
      <c r="AW25" s="14"/>
      <c r="AX25" s="14"/>
      <c r="AY25" s="14"/>
      <c r="AZ25" s="14"/>
      <c r="BA25" s="14"/>
      <c r="BB25" s="14"/>
      <c r="BC25" s="14"/>
      <c r="BD25" s="14"/>
      <c r="BE25" s="14"/>
      <c r="BF25" s="14"/>
    </row>
    <row r="26" spans="2:76" ht="20.100000000000001" customHeight="1" x14ac:dyDescent="0.2">
      <c r="B26" s="588" t="e">
        <f>VLOOKUP(#REF!,#REF!,69,FALSE)&amp;""</f>
        <v>#REF!</v>
      </c>
      <c r="C26" s="533"/>
      <c r="D26" s="533"/>
      <c r="E26" s="533"/>
      <c r="F26" s="533"/>
      <c r="G26" s="533"/>
      <c r="H26" s="533"/>
      <c r="I26" s="533"/>
      <c r="J26" s="533"/>
      <c r="K26" s="534"/>
      <c r="L26" s="44"/>
      <c r="M26" s="42"/>
      <c r="N26" s="112"/>
      <c r="O26" s="54"/>
      <c r="P26" s="48"/>
      <c r="Q26" s="46"/>
      <c r="R26" s="581" t="e">
        <f>VLOOKUP(#REF!,#REF!,115,FALSE)&amp;""</f>
        <v>#REF!</v>
      </c>
      <c r="S26" s="582"/>
      <c r="T26" s="582"/>
      <c r="U26" s="582"/>
      <c r="V26" s="582"/>
      <c r="W26" s="582"/>
      <c r="X26" s="582"/>
      <c r="Y26" s="582"/>
      <c r="Z26" s="583"/>
      <c r="AA26" s="44"/>
      <c r="AB26" s="42"/>
      <c r="AC26" s="43"/>
      <c r="AD26" s="44"/>
      <c r="AE26" s="42"/>
      <c r="AF26" s="51"/>
      <c r="AG26" s="582" t="e">
        <f>VLOOKUP(#REF!,#REF!,149,FALSE)&amp;""</f>
        <v>#REF!</v>
      </c>
      <c r="AH26" s="582"/>
      <c r="AI26" s="582"/>
      <c r="AJ26" s="582"/>
      <c r="AK26" s="582"/>
      <c r="AL26" s="582"/>
      <c r="AM26" s="582"/>
      <c r="AN26" s="582"/>
      <c r="AO26" s="582"/>
      <c r="AP26" s="583"/>
      <c r="AQ26" s="45"/>
      <c r="AR26" s="18"/>
      <c r="AS26" s="19"/>
      <c r="AT26" s="18"/>
      <c r="AU26" s="18"/>
      <c r="AV26" s="41"/>
      <c r="AW26" s="14"/>
      <c r="AX26" s="14"/>
      <c r="AY26" s="14"/>
      <c r="AZ26" s="14"/>
      <c r="BA26" s="14"/>
      <c r="BB26" s="14"/>
      <c r="BC26" s="14"/>
      <c r="BD26" s="14"/>
      <c r="BE26" s="14"/>
      <c r="BF26" s="14"/>
    </row>
    <row r="27" spans="2:76" ht="20.100000000000001" customHeight="1" x14ac:dyDescent="0.2">
      <c r="B27" s="588" t="e">
        <f>VLOOKUP(#REF!,#REF!,70,FALSE)&amp;""</f>
        <v>#REF!</v>
      </c>
      <c r="C27" s="533"/>
      <c r="D27" s="533"/>
      <c r="E27" s="533"/>
      <c r="F27" s="533"/>
      <c r="G27" s="533"/>
      <c r="H27" s="533"/>
      <c r="I27" s="533"/>
      <c r="J27" s="533"/>
      <c r="K27" s="534"/>
      <c r="L27" s="44"/>
      <c r="M27" s="42"/>
      <c r="N27" s="43"/>
      <c r="O27" s="42"/>
      <c r="P27" s="40"/>
      <c r="Q27" s="40"/>
      <c r="R27" s="581" t="e">
        <f>VLOOKUP(#REF!,#REF!,116,FALSE)&amp;""</f>
        <v>#REF!</v>
      </c>
      <c r="S27" s="582"/>
      <c r="T27" s="582"/>
      <c r="U27" s="582"/>
      <c r="V27" s="582"/>
      <c r="W27" s="582"/>
      <c r="X27" s="582"/>
      <c r="Y27" s="582"/>
      <c r="Z27" s="583"/>
      <c r="AA27" s="44"/>
      <c r="AB27" s="42"/>
      <c r="AC27" s="43"/>
      <c r="AD27" s="42"/>
      <c r="AE27" s="42"/>
      <c r="AF27" s="51"/>
      <c r="AG27" s="582" t="e">
        <f>VLOOKUP(#REF!,#REF!,150,FALSE)&amp;""</f>
        <v>#REF!</v>
      </c>
      <c r="AH27" s="582"/>
      <c r="AI27" s="582"/>
      <c r="AJ27" s="582"/>
      <c r="AK27" s="582"/>
      <c r="AL27" s="582"/>
      <c r="AM27" s="582"/>
      <c r="AN27" s="582"/>
      <c r="AO27" s="582"/>
      <c r="AP27" s="583"/>
      <c r="AQ27" s="44"/>
      <c r="AR27" s="42"/>
      <c r="AS27" s="43"/>
      <c r="AT27" s="42"/>
      <c r="AU27" s="42"/>
      <c r="AV27" s="51"/>
      <c r="AW27" s="14"/>
      <c r="AX27" s="14"/>
      <c r="AY27" s="14"/>
      <c r="AZ27" s="14"/>
      <c r="BA27" s="14"/>
      <c r="BB27" s="14"/>
      <c r="BC27" s="14"/>
      <c r="BD27" s="14"/>
      <c r="BE27" s="14"/>
      <c r="BF27" s="14"/>
    </row>
    <row r="28" spans="2:76" ht="20.100000000000001" customHeight="1" x14ac:dyDescent="0.2">
      <c r="B28" s="588" t="e">
        <f>VLOOKUP(#REF!,#REF!,71,FALSE)&amp;""</f>
        <v>#REF!</v>
      </c>
      <c r="C28" s="533"/>
      <c r="D28" s="533"/>
      <c r="E28" s="533"/>
      <c r="F28" s="533"/>
      <c r="G28" s="533"/>
      <c r="H28" s="533"/>
      <c r="I28" s="533"/>
      <c r="J28" s="533"/>
      <c r="K28" s="534"/>
      <c r="L28" s="44"/>
      <c r="M28" s="42"/>
      <c r="N28" s="43"/>
      <c r="O28" s="42"/>
      <c r="P28" s="40"/>
      <c r="Q28" s="40"/>
      <c r="R28" s="581" t="e">
        <f>VLOOKUP(#REF!,#REF!,117,FALSE)&amp;""</f>
        <v>#REF!</v>
      </c>
      <c r="S28" s="582"/>
      <c r="T28" s="582"/>
      <c r="U28" s="582"/>
      <c r="V28" s="582"/>
      <c r="W28" s="582"/>
      <c r="X28" s="582"/>
      <c r="Y28" s="582"/>
      <c r="Z28" s="583"/>
      <c r="AA28" s="45"/>
      <c r="AB28" s="18"/>
      <c r="AC28" s="19"/>
      <c r="AD28" s="18"/>
      <c r="AE28" s="18"/>
      <c r="AF28" s="41"/>
      <c r="AG28" s="582" t="e">
        <f>VLOOKUP(#REF!,#REF!,151,FALSE)&amp;""</f>
        <v>#REF!</v>
      </c>
      <c r="AH28" s="582"/>
      <c r="AI28" s="582"/>
      <c r="AJ28" s="582"/>
      <c r="AK28" s="582"/>
      <c r="AL28" s="582"/>
      <c r="AM28" s="582"/>
      <c r="AN28" s="582"/>
      <c r="AO28" s="582"/>
      <c r="AP28" s="583"/>
      <c r="AQ28" s="44"/>
      <c r="AR28" s="42"/>
      <c r="AS28" s="43"/>
      <c r="AT28" s="42"/>
      <c r="AU28" s="42"/>
      <c r="AV28" s="51"/>
      <c r="AW28" s="14"/>
      <c r="AX28" s="14"/>
      <c r="AY28" s="14"/>
      <c r="AZ28" s="14"/>
      <c r="BA28" s="14"/>
      <c r="BB28" s="14"/>
      <c r="BC28" s="14"/>
      <c r="BD28" s="14"/>
      <c r="BE28" s="14"/>
      <c r="BF28" s="14"/>
    </row>
    <row r="29" spans="2:76" ht="20.100000000000001" customHeight="1" thickBot="1" x14ac:dyDescent="0.25">
      <c r="B29" s="588" t="e">
        <f>VLOOKUP(#REF!,#REF!,72,FALSE)&amp;""</f>
        <v>#REF!</v>
      </c>
      <c r="C29" s="533"/>
      <c r="D29" s="533"/>
      <c r="E29" s="533"/>
      <c r="F29" s="533"/>
      <c r="G29" s="533"/>
      <c r="H29" s="533"/>
      <c r="I29" s="533"/>
      <c r="J29" s="533"/>
      <c r="K29" s="534"/>
      <c r="L29" s="44"/>
      <c r="M29" s="42"/>
      <c r="N29" s="43"/>
      <c r="O29" s="42"/>
      <c r="P29" s="40"/>
      <c r="Q29" s="40"/>
      <c r="R29" s="601" t="e">
        <f>VLOOKUP(#REF!,#REF!,118,FALSE)&amp;""</f>
        <v>#REF!</v>
      </c>
      <c r="S29" s="602"/>
      <c r="T29" s="602"/>
      <c r="U29" s="602"/>
      <c r="V29" s="602"/>
      <c r="W29" s="602"/>
      <c r="X29" s="602"/>
      <c r="Y29" s="602"/>
      <c r="Z29" s="603"/>
      <c r="AA29" s="160"/>
      <c r="AB29" s="91"/>
      <c r="AC29" s="161"/>
      <c r="AD29" s="91"/>
      <c r="AE29" s="91"/>
      <c r="AF29" s="162"/>
      <c r="AG29" s="582" t="e">
        <f>VLOOKUP(#REF!,#REF!,152,FALSE)&amp;""</f>
        <v>#REF!</v>
      </c>
      <c r="AH29" s="582"/>
      <c r="AI29" s="582"/>
      <c r="AJ29" s="582"/>
      <c r="AK29" s="582"/>
      <c r="AL29" s="582"/>
      <c r="AM29" s="582"/>
      <c r="AN29" s="582"/>
      <c r="AO29" s="582"/>
      <c r="AP29" s="583"/>
      <c r="AQ29" s="44"/>
      <c r="AR29" s="42"/>
      <c r="AS29" s="43"/>
      <c r="AT29" s="42"/>
      <c r="AU29" s="42"/>
      <c r="AV29" s="51"/>
      <c r="AW29" s="22"/>
      <c r="AX29" s="22"/>
      <c r="AY29" s="22"/>
      <c r="AZ29" s="22"/>
      <c r="BA29" s="22"/>
      <c r="BB29" s="22"/>
      <c r="BC29" s="22"/>
      <c r="BD29" s="22"/>
      <c r="BE29" s="22"/>
      <c r="BF29" s="22"/>
      <c r="BG29" s="115"/>
      <c r="BH29" s="115"/>
      <c r="BI29" s="115"/>
      <c r="BJ29" s="115"/>
      <c r="BK29" s="115"/>
      <c r="BL29" s="115"/>
      <c r="BM29" s="115"/>
      <c r="BN29" s="115"/>
      <c r="BO29" s="115"/>
      <c r="BP29" s="115"/>
      <c r="BQ29" s="115"/>
      <c r="BR29" s="115"/>
      <c r="BS29" s="115"/>
      <c r="BT29" s="115"/>
      <c r="BU29" s="115"/>
      <c r="BV29" s="22"/>
      <c r="BW29" s="22"/>
      <c r="BX29" s="22"/>
    </row>
    <row r="30" spans="2:76" ht="20.100000000000001" customHeight="1" x14ac:dyDescent="0.2">
      <c r="B30" s="588" t="e">
        <f>VLOOKUP(#REF!,#REF!,73,FALSE)&amp;""</f>
        <v>#REF!</v>
      </c>
      <c r="C30" s="533"/>
      <c r="D30" s="533"/>
      <c r="E30" s="533"/>
      <c r="F30" s="533"/>
      <c r="G30" s="533"/>
      <c r="H30" s="533"/>
      <c r="I30" s="533"/>
      <c r="J30" s="533"/>
      <c r="K30" s="534"/>
      <c r="L30" s="44"/>
      <c r="M30" s="42"/>
      <c r="N30" s="43"/>
      <c r="O30" s="42"/>
      <c r="P30" s="40"/>
      <c r="Q30" s="40"/>
      <c r="R30" s="590" t="s">
        <v>68</v>
      </c>
      <c r="S30" s="591"/>
      <c r="T30" s="591"/>
      <c r="U30" s="591"/>
      <c r="V30" s="591"/>
      <c r="W30" s="591"/>
      <c r="X30" s="591"/>
      <c r="Y30" s="591"/>
      <c r="Z30" s="591"/>
      <c r="AA30" s="591"/>
      <c r="AB30" s="591"/>
      <c r="AC30" s="591"/>
      <c r="AD30" s="591"/>
      <c r="AE30" s="591"/>
      <c r="AF30" s="592"/>
      <c r="AG30" s="582" t="e">
        <f>VLOOKUP(#REF!,#REF!,153,FALSE)&amp;""</f>
        <v>#REF!</v>
      </c>
      <c r="AH30" s="582"/>
      <c r="AI30" s="582"/>
      <c r="AJ30" s="582"/>
      <c r="AK30" s="582"/>
      <c r="AL30" s="582"/>
      <c r="AM30" s="582"/>
      <c r="AN30" s="582"/>
      <c r="AO30" s="582"/>
      <c r="AP30" s="583"/>
      <c r="AQ30" s="44"/>
      <c r="AR30" s="42"/>
      <c r="AS30" s="43"/>
      <c r="AT30" s="42"/>
      <c r="AU30" s="42"/>
      <c r="AV30" s="51"/>
      <c r="BO30" s="50"/>
      <c r="BP30" s="50"/>
      <c r="BQ30" s="50"/>
      <c r="BR30" s="50"/>
      <c r="BS30" s="50"/>
    </row>
    <row r="31" spans="2:76" ht="20.100000000000001" customHeight="1" thickBot="1" x14ac:dyDescent="0.25">
      <c r="B31" s="588" t="e">
        <f>VLOOKUP(#REF!,#REF!,74,FALSE)&amp;""</f>
        <v>#REF!</v>
      </c>
      <c r="C31" s="533"/>
      <c r="D31" s="533"/>
      <c r="E31" s="533"/>
      <c r="F31" s="533"/>
      <c r="G31" s="533"/>
      <c r="H31" s="533"/>
      <c r="I31" s="533"/>
      <c r="J31" s="533"/>
      <c r="K31" s="534"/>
      <c r="L31" s="45"/>
      <c r="M31" s="18"/>
      <c r="N31" s="19"/>
      <c r="O31" s="18"/>
      <c r="P31" s="40"/>
      <c r="Q31" s="40"/>
      <c r="R31" s="594" t="s">
        <v>37</v>
      </c>
      <c r="S31" s="595"/>
      <c r="T31" s="595"/>
      <c r="U31" s="595"/>
      <c r="V31" s="595"/>
      <c r="W31" s="595"/>
      <c r="X31" s="595"/>
      <c r="Y31" s="595"/>
      <c r="Z31" s="596"/>
      <c r="AA31" s="597" t="s">
        <v>39</v>
      </c>
      <c r="AB31" s="595"/>
      <c r="AC31" s="596"/>
      <c r="AD31" s="597" t="s">
        <v>69</v>
      </c>
      <c r="AE31" s="595"/>
      <c r="AF31" s="598"/>
      <c r="AG31" s="582" t="e">
        <f>VLOOKUP(#REF!,#REF!,154,FALSE)&amp;""</f>
        <v>#REF!</v>
      </c>
      <c r="AH31" s="582"/>
      <c r="AI31" s="582"/>
      <c r="AJ31" s="582"/>
      <c r="AK31" s="582"/>
      <c r="AL31" s="582"/>
      <c r="AM31" s="582"/>
      <c r="AN31" s="582"/>
      <c r="AO31" s="582"/>
      <c r="AP31" s="583"/>
      <c r="AQ31" s="53"/>
      <c r="AR31" s="54"/>
      <c r="AS31" s="54"/>
      <c r="AT31" s="53"/>
      <c r="AU31" s="54"/>
      <c r="AV31" s="116"/>
      <c r="AW31" s="14"/>
      <c r="AX31" s="14"/>
      <c r="AY31" s="14"/>
      <c r="AZ31" s="14"/>
      <c r="BA31" s="14"/>
      <c r="BB31" s="14"/>
      <c r="BC31" s="14"/>
      <c r="BD31" s="14"/>
      <c r="BE31" s="14"/>
      <c r="BF31" s="14"/>
      <c r="BO31" s="50"/>
      <c r="BP31" s="50"/>
      <c r="BQ31" s="50"/>
      <c r="BR31" s="50"/>
      <c r="BS31" s="50"/>
      <c r="BT31" s="14"/>
      <c r="BU31" s="14"/>
      <c r="BV31" s="14"/>
      <c r="BW31" s="14"/>
      <c r="BX31" s="14"/>
    </row>
    <row r="32" spans="2:76" ht="20.100000000000001" customHeight="1" x14ac:dyDescent="0.2">
      <c r="B32" s="588" t="e">
        <f>VLOOKUP(#REF!,#REF!,75,FALSE)&amp;""</f>
        <v>#REF!</v>
      </c>
      <c r="C32" s="533"/>
      <c r="D32" s="533"/>
      <c r="E32" s="533"/>
      <c r="F32" s="533"/>
      <c r="G32" s="533"/>
      <c r="H32" s="533"/>
      <c r="I32" s="533"/>
      <c r="J32" s="533"/>
      <c r="K32" s="534"/>
      <c r="L32" s="45"/>
      <c r="M32" s="18"/>
      <c r="N32" s="19"/>
      <c r="O32" s="18"/>
      <c r="P32" s="40"/>
      <c r="Q32" s="40"/>
      <c r="R32" s="588" t="e">
        <f>VLOOKUP(#REF!,#REF!,119,FALSE)&amp;""</f>
        <v>#REF!</v>
      </c>
      <c r="S32" s="533"/>
      <c r="T32" s="533"/>
      <c r="U32" s="533"/>
      <c r="V32" s="533"/>
      <c r="W32" s="533"/>
      <c r="X32" s="533"/>
      <c r="Y32" s="533"/>
      <c r="Z32" s="534"/>
      <c r="AA32" s="53"/>
      <c r="AB32" s="54"/>
      <c r="AC32" s="112"/>
      <c r="AD32" s="54"/>
      <c r="AE32" s="54"/>
      <c r="AF32" s="116"/>
      <c r="AG32" s="582" t="e">
        <f>VLOOKUP(#REF!,#REF!,155,FALSE)&amp;""</f>
        <v>#REF!</v>
      </c>
      <c r="AH32" s="582"/>
      <c r="AI32" s="582"/>
      <c r="AJ32" s="582"/>
      <c r="AK32" s="582"/>
      <c r="AL32" s="582"/>
      <c r="AM32" s="582"/>
      <c r="AN32" s="582"/>
      <c r="AO32" s="582"/>
      <c r="AP32" s="583"/>
      <c r="AQ32" s="53"/>
      <c r="AR32" s="54"/>
      <c r="AS32" s="54"/>
      <c r="AT32" s="53"/>
      <c r="AU32" s="54"/>
      <c r="AV32" s="116"/>
      <c r="AW32" s="50"/>
      <c r="AX32" s="50"/>
      <c r="AY32" s="50"/>
      <c r="AZ32" s="50"/>
      <c r="BA32" s="50"/>
      <c r="BB32" s="50"/>
      <c r="BR32" s="50"/>
      <c r="BS32" s="50"/>
    </row>
    <row r="33" spans="2:76" ht="20.100000000000001" customHeight="1" x14ac:dyDescent="0.2">
      <c r="B33" s="588" t="e">
        <f>VLOOKUP(#REF!,#REF!,76,FALSE)&amp;""</f>
        <v>#REF!</v>
      </c>
      <c r="C33" s="533"/>
      <c r="D33" s="533"/>
      <c r="E33" s="533"/>
      <c r="F33" s="533"/>
      <c r="G33" s="533"/>
      <c r="H33" s="533"/>
      <c r="I33" s="533"/>
      <c r="J33" s="533"/>
      <c r="K33" s="534"/>
      <c r="L33" s="45"/>
      <c r="M33" s="18"/>
      <c r="N33" s="19"/>
      <c r="O33" s="18"/>
      <c r="P33" s="40"/>
      <c r="Q33" s="40"/>
      <c r="R33" s="581" t="e">
        <f>VLOOKUP(#REF!,#REF!,120,FALSE)&amp;""</f>
        <v>#REF!</v>
      </c>
      <c r="S33" s="582"/>
      <c r="T33" s="582"/>
      <c r="U33" s="582"/>
      <c r="V33" s="582"/>
      <c r="W33" s="582"/>
      <c r="X33" s="582"/>
      <c r="Y33" s="582"/>
      <c r="Z33" s="583"/>
      <c r="AA33" s="44"/>
      <c r="AB33" s="42"/>
      <c r="AC33" s="43"/>
      <c r="AD33" s="42"/>
      <c r="AE33" s="42"/>
      <c r="AF33" s="41"/>
      <c r="AG33" s="582" t="e">
        <f>VLOOKUP(#REF!,#REF!,156,FALSE)&amp;""</f>
        <v>#REF!</v>
      </c>
      <c r="AH33" s="582"/>
      <c r="AI33" s="582"/>
      <c r="AJ33" s="582"/>
      <c r="AK33" s="582"/>
      <c r="AL33" s="582"/>
      <c r="AM33" s="582"/>
      <c r="AN33" s="582"/>
      <c r="AO33" s="582"/>
      <c r="AP33" s="583"/>
      <c r="AQ33" s="53"/>
      <c r="AR33" s="54"/>
      <c r="AS33" s="54"/>
      <c r="AT33" s="53"/>
      <c r="AU33" s="54"/>
      <c r="AV33" s="116"/>
      <c r="AW33" s="50"/>
      <c r="AX33" s="50"/>
      <c r="AY33" s="50"/>
      <c r="AZ33" s="50"/>
      <c r="BA33" s="50"/>
      <c r="BB33" s="50"/>
      <c r="BR33" s="50"/>
      <c r="BS33" s="50"/>
      <c r="BT33" s="14"/>
      <c r="BU33" s="14"/>
      <c r="BV33" s="14"/>
      <c r="BW33" s="14"/>
      <c r="BX33" s="14"/>
    </row>
    <row r="34" spans="2:76" ht="20.100000000000001" customHeight="1" x14ac:dyDescent="0.2">
      <c r="B34" s="588" t="e">
        <f>VLOOKUP(#REF!,#REF!,77,FALSE)&amp;""</f>
        <v>#REF!</v>
      </c>
      <c r="C34" s="533"/>
      <c r="D34" s="533"/>
      <c r="E34" s="533"/>
      <c r="F34" s="533"/>
      <c r="G34" s="533"/>
      <c r="H34" s="533"/>
      <c r="I34" s="533"/>
      <c r="J34" s="533"/>
      <c r="K34" s="534"/>
      <c r="L34" s="45"/>
      <c r="M34" s="18"/>
      <c r="N34" s="19"/>
      <c r="O34" s="18"/>
      <c r="P34" s="40"/>
      <c r="Q34" s="40"/>
      <c r="R34" s="581" t="e">
        <f>VLOOKUP(#REF!,#REF!,121,FALSE)&amp;""</f>
        <v>#REF!</v>
      </c>
      <c r="S34" s="582"/>
      <c r="T34" s="582"/>
      <c r="U34" s="582"/>
      <c r="V34" s="582"/>
      <c r="W34" s="582"/>
      <c r="X34" s="582"/>
      <c r="Y34" s="582"/>
      <c r="Z34" s="583"/>
      <c r="AA34" s="44"/>
      <c r="AB34" s="42"/>
      <c r="AC34" s="43"/>
      <c r="AD34" s="42"/>
      <c r="AE34" s="42"/>
      <c r="AF34" s="20"/>
      <c r="AG34" s="582" t="e">
        <f>VLOOKUP(#REF!,#REF!,157,FALSE)&amp;""</f>
        <v>#REF!</v>
      </c>
      <c r="AH34" s="582"/>
      <c r="AI34" s="582"/>
      <c r="AJ34" s="582"/>
      <c r="AK34" s="582"/>
      <c r="AL34" s="582"/>
      <c r="AM34" s="582"/>
      <c r="AN34" s="582"/>
      <c r="AO34" s="582"/>
      <c r="AP34" s="583"/>
      <c r="AQ34" s="53"/>
      <c r="AR34" s="54"/>
      <c r="AS34" s="54"/>
      <c r="AT34" s="53"/>
      <c r="AU34" s="54"/>
      <c r="AV34" s="116"/>
      <c r="AW34" s="50"/>
      <c r="AX34" s="50"/>
      <c r="AY34" s="50"/>
      <c r="AZ34" s="50"/>
      <c r="BA34" s="50"/>
      <c r="BB34" s="50"/>
      <c r="BR34" s="50"/>
      <c r="BS34" s="50"/>
      <c r="BT34" s="14"/>
      <c r="BU34" s="14"/>
      <c r="BV34" s="14"/>
      <c r="BW34" s="14"/>
      <c r="BX34" s="14"/>
    </row>
    <row r="35" spans="2:76" ht="20.100000000000001" customHeight="1" x14ac:dyDescent="0.2">
      <c r="B35" s="588" t="e">
        <f>VLOOKUP(#REF!,#REF!,78,FALSE)&amp;""</f>
        <v>#REF!</v>
      </c>
      <c r="C35" s="533"/>
      <c r="D35" s="533"/>
      <c r="E35" s="533"/>
      <c r="F35" s="533"/>
      <c r="G35" s="533"/>
      <c r="H35" s="533"/>
      <c r="I35" s="533"/>
      <c r="J35" s="533"/>
      <c r="K35" s="534"/>
      <c r="L35" s="45"/>
      <c r="M35" s="18"/>
      <c r="N35" s="19"/>
      <c r="O35" s="18"/>
      <c r="P35" s="40"/>
      <c r="Q35" s="40"/>
      <c r="R35" s="581" t="e">
        <f>VLOOKUP(#REF!,#REF!,122,FALSE)&amp;""</f>
        <v>#REF!</v>
      </c>
      <c r="S35" s="582"/>
      <c r="T35" s="582"/>
      <c r="U35" s="582"/>
      <c r="V35" s="582"/>
      <c r="W35" s="582"/>
      <c r="X35" s="582"/>
      <c r="Y35" s="582"/>
      <c r="Z35" s="583"/>
      <c r="AA35" s="44"/>
      <c r="AB35" s="42"/>
      <c r="AC35" s="43"/>
      <c r="AD35" s="42"/>
      <c r="AE35" s="42"/>
      <c r="AF35" s="41"/>
      <c r="AG35" s="582" t="e">
        <f>VLOOKUP(#REF!,#REF!,158,FALSE)&amp;""</f>
        <v>#REF!</v>
      </c>
      <c r="AH35" s="582"/>
      <c r="AI35" s="582"/>
      <c r="AJ35" s="582"/>
      <c r="AK35" s="582"/>
      <c r="AL35" s="582"/>
      <c r="AM35" s="582"/>
      <c r="AN35" s="582"/>
      <c r="AO35" s="582"/>
      <c r="AP35" s="583"/>
      <c r="AQ35" s="53"/>
      <c r="AR35" s="54"/>
      <c r="AS35" s="54"/>
      <c r="AT35" s="53"/>
      <c r="AU35" s="54"/>
      <c r="AV35" s="116"/>
      <c r="AW35" s="50"/>
      <c r="AX35" s="50"/>
      <c r="AY35" s="50"/>
      <c r="AZ35" s="50"/>
      <c r="BA35" s="50"/>
      <c r="BB35" s="50"/>
      <c r="BR35" s="50"/>
      <c r="BS35" s="50"/>
      <c r="BT35" s="14"/>
      <c r="BU35" s="14"/>
      <c r="BV35" s="14"/>
      <c r="BW35" s="14"/>
      <c r="BX35" s="14"/>
    </row>
    <row r="36" spans="2:76" ht="20.100000000000001" customHeight="1" x14ac:dyDescent="0.2">
      <c r="B36" s="588" t="e">
        <f>VLOOKUP(#REF!,#REF!,79,FALSE)&amp;""</f>
        <v>#REF!</v>
      </c>
      <c r="C36" s="533"/>
      <c r="D36" s="533"/>
      <c r="E36" s="533"/>
      <c r="F36" s="533"/>
      <c r="G36" s="533"/>
      <c r="H36" s="533"/>
      <c r="I36" s="533"/>
      <c r="J36" s="533"/>
      <c r="K36" s="534"/>
      <c r="L36" s="45"/>
      <c r="M36" s="18"/>
      <c r="N36" s="19"/>
      <c r="O36" s="18"/>
      <c r="P36" s="40"/>
      <c r="Q36" s="40"/>
      <c r="R36" s="581" t="e">
        <f>VLOOKUP(#REF!,#REF!,123,FALSE)&amp;""</f>
        <v>#REF!</v>
      </c>
      <c r="S36" s="582"/>
      <c r="T36" s="582"/>
      <c r="U36" s="582"/>
      <c r="V36" s="582"/>
      <c r="W36" s="582"/>
      <c r="X36" s="582"/>
      <c r="Y36" s="582"/>
      <c r="Z36" s="583"/>
      <c r="AA36" s="44"/>
      <c r="AB36" s="42"/>
      <c r="AC36" s="43"/>
      <c r="AD36" s="42"/>
      <c r="AE36" s="42"/>
      <c r="AF36" s="41"/>
      <c r="AG36" s="582" t="e">
        <f>VLOOKUP(#REF!,#REF!,159,FALSE)&amp;""</f>
        <v>#REF!</v>
      </c>
      <c r="AH36" s="582"/>
      <c r="AI36" s="582"/>
      <c r="AJ36" s="582"/>
      <c r="AK36" s="582"/>
      <c r="AL36" s="582"/>
      <c r="AM36" s="582"/>
      <c r="AN36" s="582"/>
      <c r="AO36" s="582"/>
      <c r="AP36" s="583"/>
      <c r="AQ36" s="44"/>
      <c r="AR36" s="42"/>
      <c r="AS36" s="43"/>
      <c r="AT36" s="42"/>
      <c r="AU36" s="42"/>
      <c r="AV36" s="51"/>
      <c r="AW36" s="50"/>
      <c r="AX36" s="50"/>
      <c r="AY36" s="50"/>
      <c r="AZ36" s="50"/>
      <c r="BA36" s="50"/>
      <c r="BB36" s="50"/>
      <c r="BU36" s="22"/>
      <c r="BV36" s="22"/>
      <c r="BW36" s="22"/>
      <c r="BX36" s="22"/>
    </row>
    <row r="37" spans="2:76" ht="20.100000000000001" customHeight="1" x14ac:dyDescent="0.2">
      <c r="B37" s="588" t="e">
        <f>VLOOKUP(#REF!,#REF!,80,FALSE)&amp;""</f>
        <v>#REF!</v>
      </c>
      <c r="C37" s="533"/>
      <c r="D37" s="533"/>
      <c r="E37" s="533"/>
      <c r="F37" s="533"/>
      <c r="G37" s="533"/>
      <c r="H37" s="533"/>
      <c r="I37" s="533"/>
      <c r="J37" s="533"/>
      <c r="K37" s="534"/>
      <c r="L37" s="45"/>
      <c r="M37" s="18"/>
      <c r="N37" s="19"/>
      <c r="O37" s="18"/>
      <c r="P37" s="40"/>
      <c r="Q37" s="40"/>
      <c r="R37" s="581" t="e">
        <f>VLOOKUP(#REF!,#REF!,124,FALSE)&amp;""</f>
        <v>#REF!</v>
      </c>
      <c r="S37" s="582"/>
      <c r="T37" s="582"/>
      <c r="U37" s="582"/>
      <c r="V37" s="582"/>
      <c r="W37" s="582"/>
      <c r="X37" s="582"/>
      <c r="Y37" s="582"/>
      <c r="Z37" s="583"/>
      <c r="AA37" s="44"/>
      <c r="AB37" s="42"/>
      <c r="AC37" s="43"/>
      <c r="AD37" s="42"/>
      <c r="AE37" s="42"/>
      <c r="AF37" s="41"/>
      <c r="AG37" s="582" t="e">
        <f>VLOOKUP(#REF!,#REF!,160,FALSE)&amp;""</f>
        <v>#REF!</v>
      </c>
      <c r="AH37" s="582"/>
      <c r="AI37" s="582"/>
      <c r="AJ37" s="582"/>
      <c r="AK37" s="582"/>
      <c r="AL37" s="582"/>
      <c r="AM37" s="582"/>
      <c r="AN37" s="582"/>
      <c r="AO37" s="582"/>
      <c r="AP37" s="583"/>
      <c r="AQ37" s="44"/>
      <c r="AR37" s="42"/>
      <c r="AS37" s="43"/>
      <c r="AT37" s="42"/>
      <c r="AU37" s="42"/>
      <c r="AV37" s="51"/>
      <c r="AW37" s="50"/>
      <c r="AX37" s="50"/>
      <c r="AY37" s="50"/>
      <c r="AZ37" s="50"/>
      <c r="BA37" s="50"/>
      <c r="BB37" s="50"/>
    </row>
    <row r="38" spans="2:76" ht="20.100000000000001" customHeight="1" thickBot="1" x14ac:dyDescent="0.25">
      <c r="B38" s="601" t="e">
        <f>VLOOKUP(#REF!,#REF!,81,FALSE)&amp;""</f>
        <v>#REF!</v>
      </c>
      <c r="C38" s="602"/>
      <c r="D38" s="602"/>
      <c r="E38" s="602"/>
      <c r="F38" s="602"/>
      <c r="G38" s="602"/>
      <c r="H38" s="602"/>
      <c r="I38" s="602"/>
      <c r="J38" s="602"/>
      <c r="K38" s="603"/>
      <c r="L38" s="163"/>
      <c r="M38" s="164"/>
      <c r="N38" s="164"/>
      <c r="O38" s="163"/>
      <c r="P38" s="164"/>
      <c r="Q38" s="165"/>
      <c r="R38" s="581" t="e">
        <f>VLOOKUP(#REF!,#REF!,125,FALSE)&amp;""</f>
        <v>#REF!</v>
      </c>
      <c r="S38" s="582"/>
      <c r="T38" s="582"/>
      <c r="U38" s="582"/>
      <c r="V38" s="582"/>
      <c r="W38" s="582"/>
      <c r="X38" s="582"/>
      <c r="Y38" s="582"/>
      <c r="Z38" s="583"/>
      <c r="AA38" s="44"/>
      <c r="AB38" s="42"/>
      <c r="AC38" s="43"/>
      <c r="AD38" s="42"/>
      <c r="AE38" s="42"/>
      <c r="AF38" s="41"/>
      <c r="AG38" s="602" t="e">
        <f>VLOOKUP(#REF!,#REF!,161,FALSE)&amp;""</f>
        <v>#REF!</v>
      </c>
      <c r="AH38" s="602"/>
      <c r="AI38" s="602"/>
      <c r="AJ38" s="602"/>
      <c r="AK38" s="602"/>
      <c r="AL38" s="602"/>
      <c r="AM38" s="602"/>
      <c r="AN38" s="602"/>
      <c r="AO38" s="602"/>
      <c r="AP38" s="603"/>
      <c r="AQ38" s="163"/>
      <c r="AR38" s="164"/>
      <c r="AS38" s="166"/>
      <c r="AT38" s="164"/>
      <c r="AU38" s="164"/>
      <c r="AV38" s="167"/>
      <c r="AW38" s="50"/>
      <c r="AX38" s="50"/>
      <c r="AY38" s="50"/>
      <c r="AZ38" s="50"/>
      <c r="BA38" s="50"/>
      <c r="BB38" s="50"/>
      <c r="BU38" s="14"/>
      <c r="BV38" s="14"/>
      <c r="BW38" s="14"/>
    </row>
    <row r="39" spans="2:76" ht="20.100000000000001" customHeight="1" x14ac:dyDescent="0.2">
      <c r="B39" s="590" t="s">
        <v>73</v>
      </c>
      <c r="C39" s="591"/>
      <c r="D39" s="591"/>
      <c r="E39" s="591"/>
      <c r="F39" s="591"/>
      <c r="G39" s="591"/>
      <c r="H39" s="591"/>
      <c r="I39" s="591"/>
      <c r="J39" s="591"/>
      <c r="K39" s="591"/>
      <c r="L39" s="591"/>
      <c r="M39" s="591"/>
      <c r="N39" s="591"/>
      <c r="O39" s="591"/>
      <c r="P39" s="591"/>
      <c r="Q39" s="592"/>
      <c r="R39" s="581" t="e">
        <f>VLOOKUP(#REF!,#REF!,126,FALSE)&amp;""</f>
        <v>#REF!</v>
      </c>
      <c r="S39" s="582"/>
      <c r="T39" s="582"/>
      <c r="U39" s="582"/>
      <c r="V39" s="582"/>
      <c r="W39" s="582"/>
      <c r="X39" s="582"/>
      <c r="Y39" s="582"/>
      <c r="Z39" s="583"/>
      <c r="AA39" s="44"/>
      <c r="AB39" s="42"/>
      <c r="AC39" s="43"/>
      <c r="AD39" s="42"/>
      <c r="AE39" s="42"/>
      <c r="AF39" s="41"/>
      <c r="AG39" s="609" t="s">
        <v>82</v>
      </c>
      <c r="AH39" s="610"/>
      <c r="AI39" s="610"/>
      <c r="AJ39" s="610"/>
      <c r="AK39" s="610"/>
      <c r="AL39" s="610"/>
      <c r="AM39" s="610"/>
      <c r="AN39" s="610"/>
      <c r="AO39" s="610"/>
      <c r="AP39" s="610"/>
      <c r="AQ39" s="610"/>
      <c r="AR39" s="610"/>
      <c r="AS39" s="610"/>
      <c r="AT39" s="610"/>
      <c r="AU39" s="610"/>
      <c r="AV39" s="611"/>
      <c r="AW39" s="50"/>
      <c r="AX39" s="50"/>
      <c r="AY39" s="50"/>
      <c r="AZ39" s="50"/>
      <c r="BA39" s="50"/>
      <c r="BB39" s="50"/>
      <c r="BX39" s="14"/>
    </row>
    <row r="40" spans="2:76" ht="20.100000000000001" customHeight="1" thickBot="1" x14ac:dyDescent="0.25">
      <c r="B40" s="594" t="s">
        <v>37</v>
      </c>
      <c r="C40" s="595"/>
      <c r="D40" s="595"/>
      <c r="E40" s="595"/>
      <c r="F40" s="595"/>
      <c r="G40" s="595"/>
      <c r="H40" s="595"/>
      <c r="I40" s="595"/>
      <c r="J40" s="595"/>
      <c r="K40" s="596"/>
      <c r="L40" s="597" t="s">
        <v>39</v>
      </c>
      <c r="M40" s="595"/>
      <c r="N40" s="596"/>
      <c r="O40" s="597" t="s">
        <v>69</v>
      </c>
      <c r="P40" s="595"/>
      <c r="Q40" s="598"/>
      <c r="R40" s="581" t="e">
        <f>VLOOKUP(#REF!,#REF!,127,FALSE)&amp;""</f>
        <v>#REF!</v>
      </c>
      <c r="S40" s="582"/>
      <c r="T40" s="582"/>
      <c r="U40" s="582"/>
      <c r="V40" s="582"/>
      <c r="W40" s="582"/>
      <c r="X40" s="582"/>
      <c r="Y40" s="582"/>
      <c r="Z40" s="583"/>
      <c r="AA40" s="44"/>
      <c r="AB40" s="42"/>
      <c r="AC40" s="43"/>
      <c r="AD40" s="42"/>
      <c r="AE40" s="42"/>
      <c r="AF40" s="41"/>
      <c r="AG40" s="607" t="s">
        <v>37</v>
      </c>
      <c r="AH40" s="605"/>
      <c r="AI40" s="605"/>
      <c r="AJ40" s="605"/>
      <c r="AK40" s="605"/>
      <c r="AL40" s="605"/>
      <c r="AM40" s="605"/>
      <c r="AN40" s="605"/>
      <c r="AO40" s="605"/>
      <c r="AP40" s="608"/>
      <c r="AQ40" s="604" t="s">
        <v>39</v>
      </c>
      <c r="AR40" s="605"/>
      <c r="AS40" s="608"/>
      <c r="AT40" s="604" t="s">
        <v>76</v>
      </c>
      <c r="AU40" s="605"/>
      <c r="AV40" s="606"/>
      <c r="AW40" s="50"/>
      <c r="AX40" s="50"/>
      <c r="AY40" s="50"/>
      <c r="AZ40" s="50"/>
      <c r="BA40" s="50"/>
      <c r="BB40" s="50"/>
      <c r="BU40" s="14"/>
      <c r="BV40" s="14"/>
      <c r="BW40" s="14"/>
    </row>
    <row r="41" spans="2:76" ht="20.100000000000001" customHeight="1" x14ac:dyDescent="0.2">
      <c r="B41" s="588" t="e">
        <f>VLOOKUP(#REF!,#REF!,82,FALSE)&amp;""</f>
        <v>#REF!</v>
      </c>
      <c r="C41" s="533"/>
      <c r="D41" s="533"/>
      <c r="E41" s="533"/>
      <c r="F41" s="533"/>
      <c r="G41" s="533"/>
      <c r="H41" s="533"/>
      <c r="I41" s="533"/>
      <c r="J41" s="533"/>
      <c r="K41" s="534"/>
      <c r="L41" s="149"/>
      <c r="M41" s="46"/>
      <c r="N41" s="150"/>
      <c r="O41" s="46"/>
      <c r="P41" s="48"/>
      <c r="Q41" s="48"/>
      <c r="R41" s="581" t="e">
        <f>VLOOKUP(#REF!,#REF!,128,FALSE)&amp;""</f>
        <v>#REF!</v>
      </c>
      <c r="S41" s="582"/>
      <c r="T41" s="582"/>
      <c r="U41" s="582"/>
      <c r="V41" s="582"/>
      <c r="W41" s="582"/>
      <c r="X41" s="582"/>
      <c r="Y41" s="582"/>
      <c r="Z41" s="583"/>
      <c r="AA41" s="44"/>
      <c r="AB41" s="42"/>
      <c r="AC41" s="43"/>
      <c r="AD41" s="42"/>
      <c r="AE41" s="42"/>
      <c r="AF41" s="41"/>
      <c r="AG41" s="533" t="e">
        <f>VLOOKUP(#REF!,#REF!,162,FALSE)&amp;""</f>
        <v>#REF!</v>
      </c>
      <c r="AH41" s="533"/>
      <c r="AI41" s="533"/>
      <c r="AJ41" s="533"/>
      <c r="AK41" s="533"/>
      <c r="AL41" s="533"/>
      <c r="AM41" s="533"/>
      <c r="AN41" s="533"/>
      <c r="AO41" s="533"/>
      <c r="AP41" s="534"/>
      <c r="AQ41" s="53"/>
      <c r="AR41" s="54"/>
      <c r="AS41" s="112"/>
      <c r="AT41" s="154"/>
      <c r="AU41" s="54"/>
      <c r="AV41" s="148"/>
      <c r="AW41" s="50"/>
      <c r="AX41" s="50"/>
      <c r="AY41" s="50"/>
      <c r="AZ41" s="50"/>
      <c r="BA41" s="50"/>
      <c r="BB41" s="50"/>
      <c r="BU41" s="14"/>
      <c r="BV41" s="14"/>
      <c r="BW41" s="14"/>
      <c r="BX41" s="14"/>
    </row>
    <row r="42" spans="2:76" ht="20.100000000000001" customHeight="1" x14ac:dyDescent="0.2">
      <c r="B42" s="588" t="e">
        <f>VLOOKUP(#REF!,#REF!,83,FALSE)&amp;""</f>
        <v>#REF!</v>
      </c>
      <c r="C42" s="533"/>
      <c r="D42" s="533"/>
      <c r="E42" s="533"/>
      <c r="F42" s="533"/>
      <c r="G42" s="533"/>
      <c r="H42" s="533"/>
      <c r="I42" s="533"/>
      <c r="J42" s="533"/>
      <c r="K42" s="534"/>
      <c r="L42" s="45"/>
      <c r="M42" s="18"/>
      <c r="N42" s="19"/>
      <c r="O42" s="18"/>
      <c r="P42" s="40"/>
      <c r="Q42" s="40"/>
      <c r="R42" s="581" t="e">
        <f>VLOOKUP(#REF!,#REF!,129,FALSE)&amp;""</f>
        <v>#REF!</v>
      </c>
      <c r="S42" s="582"/>
      <c r="T42" s="582"/>
      <c r="U42" s="582"/>
      <c r="V42" s="582"/>
      <c r="W42" s="582"/>
      <c r="X42" s="582"/>
      <c r="Y42" s="582"/>
      <c r="Z42" s="583"/>
      <c r="AA42" s="45"/>
      <c r="AB42" s="18"/>
      <c r="AC42" s="19"/>
      <c r="AD42" s="18"/>
      <c r="AE42" s="18"/>
      <c r="AF42" s="41"/>
      <c r="AG42" s="582" t="e">
        <f>VLOOKUP(#REF!,#REF!,163,FALSE)&amp;""</f>
        <v>#REF!</v>
      </c>
      <c r="AH42" s="582"/>
      <c r="AI42" s="582"/>
      <c r="AJ42" s="582"/>
      <c r="AK42" s="582"/>
      <c r="AL42" s="582"/>
      <c r="AM42" s="582"/>
      <c r="AN42" s="582"/>
      <c r="AO42" s="582"/>
      <c r="AP42" s="583"/>
      <c r="AQ42" s="44"/>
      <c r="AR42" s="42"/>
      <c r="AS42" s="43"/>
      <c r="AT42" s="128"/>
      <c r="AU42" s="42"/>
      <c r="AV42" s="51"/>
      <c r="AW42" s="50"/>
      <c r="AX42" s="50"/>
      <c r="AY42" s="50"/>
      <c r="AZ42" s="50"/>
      <c r="BA42" s="50"/>
      <c r="BB42" s="50"/>
      <c r="BU42" s="14"/>
      <c r="BV42" s="14"/>
      <c r="BW42" s="14"/>
      <c r="BX42" s="14"/>
    </row>
    <row r="43" spans="2:76" ht="20.100000000000001" customHeight="1" x14ac:dyDescent="0.2">
      <c r="B43" s="588" t="e">
        <f>VLOOKUP(#REF!,#REF!,84,FALSE)&amp;""</f>
        <v>#REF!</v>
      </c>
      <c r="C43" s="533"/>
      <c r="D43" s="533"/>
      <c r="E43" s="533"/>
      <c r="F43" s="533"/>
      <c r="G43" s="533"/>
      <c r="H43" s="533"/>
      <c r="I43" s="533"/>
      <c r="J43" s="533"/>
      <c r="K43" s="534"/>
      <c r="L43" s="45"/>
      <c r="M43" s="18"/>
      <c r="N43" s="19"/>
      <c r="O43" s="18"/>
      <c r="P43" s="40"/>
      <c r="Q43" s="40"/>
      <c r="R43" s="581" t="e">
        <f>VLOOKUP(#REF!,#REF!,130,FALSE)&amp;""</f>
        <v>#REF!</v>
      </c>
      <c r="S43" s="582"/>
      <c r="T43" s="582"/>
      <c r="U43" s="582"/>
      <c r="V43" s="582"/>
      <c r="W43" s="582"/>
      <c r="X43" s="582"/>
      <c r="Y43" s="582"/>
      <c r="Z43" s="583"/>
      <c r="AA43" s="45"/>
      <c r="AB43" s="18"/>
      <c r="AC43" s="19"/>
      <c r="AD43" s="18"/>
      <c r="AE43" s="18"/>
      <c r="AF43" s="41"/>
      <c r="AG43" s="582" t="e">
        <f>VLOOKUP(#REF!,#REF!,164,FALSE)&amp;""</f>
        <v>#REF!</v>
      </c>
      <c r="AH43" s="582"/>
      <c r="AI43" s="582"/>
      <c r="AJ43" s="582"/>
      <c r="AK43" s="582"/>
      <c r="AL43" s="582"/>
      <c r="AM43" s="582"/>
      <c r="AN43" s="582"/>
      <c r="AO43" s="582"/>
      <c r="AP43" s="582"/>
      <c r="AQ43" s="44"/>
      <c r="AR43" s="42"/>
      <c r="AS43" s="43"/>
      <c r="AT43" s="128"/>
      <c r="AU43" s="42"/>
      <c r="AV43" s="51"/>
      <c r="AW43" s="50"/>
      <c r="AX43" s="50"/>
      <c r="AY43" s="50"/>
      <c r="AZ43" s="50"/>
      <c r="BA43" s="50"/>
      <c r="BB43" s="50"/>
      <c r="BU43" s="14"/>
      <c r="BV43" s="14"/>
      <c r="BW43" s="14"/>
      <c r="BX43" s="14"/>
    </row>
    <row r="44" spans="2:76" ht="20.100000000000001" customHeight="1" thickBot="1" x14ac:dyDescent="0.25">
      <c r="B44" s="601" t="e">
        <f>VLOOKUP(#REF!,#REF!,85,FALSE)&amp;""</f>
        <v>#REF!</v>
      </c>
      <c r="C44" s="602"/>
      <c r="D44" s="602"/>
      <c r="E44" s="602"/>
      <c r="F44" s="602"/>
      <c r="G44" s="602"/>
      <c r="H44" s="602"/>
      <c r="I44" s="602"/>
      <c r="J44" s="602"/>
      <c r="K44" s="603"/>
      <c r="L44" s="160"/>
      <c r="M44" s="91"/>
      <c r="N44" s="161"/>
      <c r="O44" s="91"/>
      <c r="P44" s="165"/>
      <c r="Q44" s="165"/>
      <c r="R44" s="581" t="e">
        <f>VLOOKUP(#REF!,#REF!,131,FALSE)&amp;""</f>
        <v>#REF!</v>
      </c>
      <c r="S44" s="582"/>
      <c r="T44" s="582"/>
      <c r="U44" s="582"/>
      <c r="V44" s="582"/>
      <c r="W44" s="582"/>
      <c r="X44" s="582"/>
      <c r="Y44" s="582"/>
      <c r="Z44" s="583"/>
      <c r="AA44" s="44"/>
      <c r="AB44" s="42"/>
      <c r="AC44" s="43"/>
      <c r="AD44" s="42"/>
      <c r="AE44" s="42"/>
      <c r="AF44" s="51"/>
      <c r="AG44" s="582" t="e">
        <f>VLOOKUP(#REF!,#REF!,165,FALSE)&amp;""</f>
        <v>#REF!</v>
      </c>
      <c r="AH44" s="582"/>
      <c r="AI44" s="582"/>
      <c r="AJ44" s="582"/>
      <c r="AK44" s="582"/>
      <c r="AL44" s="582"/>
      <c r="AM44" s="582"/>
      <c r="AN44" s="582"/>
      <c r="AO44" s="582"/>
      <c r="AP44" s="582"/>
      <c r="AQ44" s="44"/>
      <c r="AR44" s="42"/>
      <c r="AS44" s="43"/>
      <c r="AT44" s="128"/>
      <c r="AU44" s="42"/>
      <c r="AV44" s="51"/>
      <c r="BU44" s="14"/>
      <c r="BV44" s="14"/>
      <c r="BW44" s="14"/>
      <c r="BX44" s="14"/>
    </row>
    <row r="45" spans="2:76" ht="20.100000000000001" customHeight="1" x14ac:dyDescent="0.2">
      <c r="B45" s="590" t="s">
        <v>75</v>
      </c>
      <c r="C45" s="591"/>
      <c r="D45" s="591"/>
      <c r="E45" s="591"/>
      <c r="F45" s="591"/>
      <c r="G45" s="591"/>
      <c r="H45" s="591"/>
      <c r="I45" s="591"/>
      <c r="J45" s="591"/>
      <c r="K45" s="591"/>
      <c r="L45" s="591"/>
      <c r="M45" s="591"/>
      <c r="N45" s="591"/>
      <c r="O45" s="591"/>
      <c r="P45" s="591"/>
      <c r="Q45" s="592"/>
      <c r="R45" s="581" t="e">
        <f>VLOOKUP(#REF!,#REF!,132,FALSE)&amp;""</f>
        <v>#REF!</v>
      </c>
      <c r="S45" s="582"/>
      <c r="T45" s="582"/>
      <c r="U45" s="582"/>
      <c r="V45" s="582"/>
      <c r="W45" s="582"/>
      <c r="X45" s="582"/>
      <c r="Y45" s="582"/>
      <c r="Z45" s="583"/>
      <c r="AA45" s="44"/>
      <c r="AB45" s="42"/>
      <c r="AC45" s="43"/>
      <c r="AD45" s="42"/>
      <c r="AE45" s="42"/>
      <c r="AF45" s="51"/>
      <c r="AG45" s="582" t="e">
        <f>VLOOKUP(#REF!,#REF!,166,FALSE)&amp;""</f>
        <v>#REF!</v>
      </c>
      <c r="AH45" s="582"/>
      <c r="AI45" s="582"/>
      <c r="AJ45" s="582"/>
      <c r="AK45" s="582"/>
      <c r="AL45" s="582"/>
      <c r="AM45" s="582"/>
      <c r="AN45" s="582"/>
      <c r="AO45" s="582"/>
      <c r="AP45" s="582"/>
      <c r="AQ45" s="44"/>
      <c r="AR45" s="42"/>
      <c r="AS45" s="43"/>
      <c r="AT45" s="128"/>
      <c r="AU45" s="42"/>
      <c r="AV45" s="51"/>
      <c r="BU45" s="14"/>
      <c r="BV45" s="14"/>
      <c r="BW45" s="14"/>
      <c r="BX45" s="14"/>
    </row>
    <row r="46" spans="2:76" ht="20.100000000000001" customHeight="1" thickBot="1" x14ac:dyDescent="0.25">
      <c r="B46" s="594" t="s">
        <v>37</v>
      </c>
      <c r="C46" s="595"/>
      <c r="D46" s="595"/>
      <c r="E46" s="595"/>
      <c r="F46" s="595"/>
      <c r="G46" s="595"/>
      <c r="H46" s="595"/>
      <c r="I46" s="595"/>
      <c r="J46" s="595"/>
      <c r="K46" s="596"/>
      <c r="L46" s="597" t="s">
        <v>39</v>
      </c>
      <c r="M46" s="595"/>
      <c r="N46" s="596"/>
      <c r="O46" s="597" t="s">
        <v>69</v>
      </c>
      <c r="P46" s="595"/>
      <c r="Q46" s="598"/>
      <c r="R46" s="581" t="e">
        <f>VLOOKUP(#REF!,#REF!,133,FALSE)&amp;""</f>
        <v>#REF!</v>
      </c>
      <c r="S46" s="582"/>
      <c r="T46" s="582"/>
      <c r="U46" s="582"/>
      <c r="V46" s="582"/>
      <c r="W46" s="582"/>
      <c r="X46" s="582"/>
      <c r="Y46" s="582"/>
      <c r="Z46" s="583"/>
      <c r="AA46" s="44"/>
      <c r="AB46" s="42"/>
      <c r="AC46" s="43"/>
      <c r="AD46" s="42"/>
      <c r="AE46" s="42"/>
      <c r="AF46" s="51"/>
      <c r="AG46" s="582" t="e">
        <f>VLOOKUP(#REF!,#REF!,167,FALSE)&amp;""</f>
        <v>#REF!</v>
      </c>
      <c r="AH46" s="582"/>
      <c r="AI46" s="582"/>
      <c r="AJ46" s="582"/>
      <c r="AK46" s="582"/>
      <c r="AL46" s="582"/>
      <c r="AM46" s="582"/>
      <c r="AN46" s="582"/>
      <c r="AO46" s="582"/>
      <c r="AP46" s="582"/>
      <c r="AQ46" s="45"/>
      <c r="AR46" s="18"/>
      <c r="AS46" s="19"/>
      <c r="AT46" s="128"/>
      <c r="AU46" s="18"/>
      <c r="AV46" s="20"/>
      <c r="BU46" s="14"/>
      <c r="BV46" s="14"/>
      <c r="BW46" s="14"/>
      <c r="BX46" s="14"/>
    </row>
    <row r="47" spans="2:76" ht="20.100000000000001" customHeight="1" x14ac:dyDescent="0.2">
      <c r="B47" s="588" t="e">
        <f>VLOOKUP(#REF!,#REF!,86,FALSE)&amp;""</f>
        <v>#REF!</v>
      </c>
      <c r="C47" s="533"/>
      <c r="D47" s="533"/>
      <c r="E47" s="533"/>
      <c r="F47" s="533"/>
      <c r="G47" s="533"/>
      <c r="H47" s="533"/>
      <c r="I47" s="533"/>
      <c r="J47" s="533"/>
      <c r="K47" s="534"/>
      <c r="L47" s="53"/>
      <c r="M47" s="54"/>
      <c r="N47" s="112"/>
      <c r="O47" s="54"/>
      <c r="P47" s="54"/>
      <c r="Q47" s="54"/>
      <c r="R47" s="581" t="e">
        <f>VLOOKUP(#REF!,#REF!,134,FALSE)&amp;""</f>
        <v>#REF!</v>
      </c>
      <c r="S47" s="582"/>
      <c r="T47" s="582"/>
      <c r="U47" s="582"/>
      <c r="V47" s="582"/>
      <c r="W47" s="582"/>
      <c r="X47" s="582"/>
      <c r="Y47" s="582"/>
      <c r="Z47" s="583"/>
      <c r="AA47" s="44"/>
      <c r="AB47" s="42"/>
      <c r="AC47" s="43"/>
      <c r="AD47" s="42"/>
      <c r="AE47" s="42"/>
      <c r="AF47" s="51"/>
      <c r="AG47" s="582" t="e">
        <f>VLOOKUP(#REF!,#REF!,168,FALSE)&amp;""</f>
        <v>#REF!</v>
      </c>
      <c r="AH47" s="582"/>
      <c r="AI47" s="582"/>
      <c r="AJ47" s="582"/>
      <c r="AK47" s="582"/>
      <c r="AL47" s="582"/>
      <c r="AM47" s="582"/>
      <c r="AN47" s="582"/>
      <c r="AO47" s="582"/>
      <c r="AP47" s="582"/>
      <c r="AQ47" s="44"/>
      <c r="AR47" s="42"/>
      <c r="AS47" s="43"/>
      <c r="AT47" s="128"/>
      <c r="AU47" s="42"/>
      <c r="AV47" s="51"/>
      <c r="BU47" s="14"/>
      <c r="BV47" s="14"/>
      <c r="BW47" s="14"/>
      <c r="BX47" s="14"/>
    </row>
    <row r="48" spans="2:76" ht="20.100000000000001" customHeight="1" x14ac:dyDescent="0.2">
      <c r="B48" s="588" t="e">
        <f>VLOOKUP(#REF!,#REF!,87,FALSE)&amp;""</f>
        <v>#REF!</v>
      </c>
      <c r="C48" s="533"/>
      <c r="D48" s="533"/>
      <c r="E48" s="533"/>
      <c r="F48" s="533"/>
      <c r="G48" s="533"/>
      <c r="H48" s="533"/>
      <c r="I48" s="533"/>
      <c r="J48" s="533"/>
      <c r="K48" s="534"/>
      <c r="L48" s="44"/>
      <c r="M48" s="42"/>
      <c r="N48" s="43"/>
      <c r="O48" s="42"/>
      <c r="P48" s="42"/>
      <c r="Q48" s="42"/>
      <c r="R48" s="581" t="e">
        <f>VLOOKUP(#REF!,#REF!,135,FALSE)&amp;""</f>
        <v>#REF!</v>
      </c>
      <c r="S48" s="582"/>
      <c r="T48" s="582"/>
      <c r="U48" s="582"/>
      <c r="V48" s="582"/>
      <c r="W48" s="582"/>
      <c r="X48" s="582"/>
      <c r="Y48" s="582"/>
      <c r="Z48" s="583"/>
      <c r="AA48" s="44"/>
      <c r="AB48" s="42"/>
      <c r="AC48" s="43"/>
      <c r="AD48" s="42"/>
      <c r="AE48" s="42"/>
      <c r="AF48" s="51"/>
      <c r="AG48" s="582" t="e">
        <f>VLOOKUP(#REF!,#REF!,169,FALSE)&amp;""</f>
        <v>#REF!</v>
      </c>
      <c r="AH48" s="582"/>
      <c r="AI48" s="582"/>
      <c r="AJ48" s="582"/>
      <c r="AK48" s="582"/>
      <c r="AL48" s="582"/>
      <c r="AM48" s="582"/>
      <c r="AN48" s="582"/>
      <c r="AO48" s="582"/>
      <c r="AP48" s="582"/>
      <c r="AQ48" s="44"/>
      <c r="AR48" s="42"/>
      <c r="AS48" s="43"/>
      <c r="AT48" s="128"/>
      <c r="AU48" s="42"/>
      <c r="AV48" s="51"/>
      <c r="BU48" s="14"/>
      <c r="BV48" s="14"/>
      <c r="BW48" s="14"/>
      <c r="BX48" s="14"/>
    </row>
    <row r="49" spans="2:76" ht="20.100000000000001" customHeight="1" x14ac:dyDescent="0.2">
      <c r="B49" s="588" t="e">
        <f>VLOOKUP(#REF!,#REF!,88,FALSE)&amp;""</f>
        <v>#REF!</v>
      </c>
      <c r="C49" s="533"/>
      <c r="D49" s="533"/>
      <c r="E49" s="533"/>
      <c r="F49" s="533"/>
      <c r="G49" s="533"/>
      <c r="H49" s="533"/>
      <c r="I49" s="533"/>
      <c r="J49" s="533"/>
      <c r="K49" s="534"/>
      <c r="L49" s="44"/>
      <c r="M49" s="42"/>
      <c r="N49" s="43"/>
      <c r="O49" s="42"/>
      <c r="P49" s="42"/>
      <c r="Q49" s="42"/>
      <c r="R49" s="581" t="e">
        <f>VLOOKUP(#REF!,#REF!,136,FALSE)&amp;""</f>
        <v>#REF!</v>
      </c>
      <c r="S49" s="582"/>
      <c r="T49" s="582"/>
      <c r="U49" s="582"/>
      <c r="V49" s="582"/>
      <c r="W49" s="582"/>
      <c r="X49" s="582"/>
      <c r="Y49" s="582"/>
      <c r="Z49" s="583"/>
      <c r="AA49" s="53"/>
      <c r="AB49" s="54"/>
      <c r="AC49" s="54"/>
      <c r="AD49" s="53"/>
      <c r="AE49" s="54"/>
      <c r="AF49" s="116"/>
      <c r="AG49" s="582" t="e">
        <f>VLOOKUP(#REF!,#REF!,170,FALSE)&amp;""</f>
        <v>#REF!</v>
      </c>
      <c r="AH49" s="582"/>
      <c r="AI49" s="582"/>
      <c r="AJ49" s="582"/>
      <c r="AK49" s="582"/>
      <c r="AL49" s="582"/>
      <c r="AM49" s="582"/>
      <c r="AN49" s="582"/>
      <c r="AO49" s="582"/>
      <c r="AP49" s="582"/>
      <c r="AQ49" s="44"/>
      <c r="AR49" s="42"/>
      <c r="AS49" s="43"/>
      <c r="AT49" s="128"/>
      <c r="AU49" s="42"/>
      <c r="AV49" s="51"/>
      <c r="BU49" s="14"/>
      <c r="BV49" s="14"/>
      <c r="BW49" s="14"/>
      <c r="BX49" s="14"/>
    </row>
    <row r="50" spans="2:76" ht="20.100000000000001" customHeight="1" thickBot="1" x14ac:dyDescent="0.25">
      <c r="B50" s="601" t="e">
        <f>VLOOKUP(#REF!,#REF!,89,FALSE)&amp;""</f>
        <v>#REF!</v>
      </c>
      <c r="C50" s="602"/>
      <c r="D50" s="602"/>
      <c r="E50" s="602"/>
      <c r="F50" s="602"/>
      <c r="G50" s="602"/>
      <c r="H50" s="602"/>
      <c r="I50" s="602"/>
      <c r="J50" s="602"/>
      <c r="K50" s="603"/>
      <c r="L50" s="168"/>
      <c r="M50" s="165"/>
      <c r="N50" s="169"/>
      <c r="O50" s="165"/>
      <c r="P50" s="165"/>
      <c r="Q50" s="165"/>
      <c r="R50" s="566" t="e">
        <f>VLOOKUP(#REF!,#REF!,137,FALSE)&amp;""</f>
        <v>#REF!</v>
      </c>
      <c r="S50" s="567"/>
      <c r="T50" s="567"/>
      <c r="U50" s="567"/>
      <c r="V50" s="567"/>
      <c r="W50" s="567"/>
      <c r="X50" s="567"/>
      <c r="Y50" s="567"/>
      <c r="Z50" s="568"/>
      <c r="AA50" s="151"/>
      <c r="AB50" s="152"/>
      <c r="AC50" s="153"/>
      <c r="AD50" s="152"/>
      <c r="AE50" s="152"/>
      <c r="AF50" s="155"/>
      <c r="AG50" s="582" t="e">
        <f>VLOOKUP(#REF!,#REF!,171,FALSE)&amp;""</f>
        <v>#REF!</v>
      </c>
      <c r="AH50" s="582"/>
      <c r="AI50" s="582"/>
      <c r="AJ50" s="582"/>
      <c r="AK50" s="582"/>
      <c r="AL50" s="582"/>
      <c r="AM50" s="582"/>
      <c r="AN50" s="582"/>
      <c r="AO50" s="582"/>
      <c r="AP50" s="582"/>
      <c r="AQ50" s="45"/>
      <c r="AR50" s="18"/>
      <c r="AS50" s="19"/>
      <c r="AT50" s="128"/>
      <c r="AU50" s="18"/>
      <c r="AV50" s="20"/>
      <c r="BU50" s="14"/>
      <c r="BV50" s="14"/>
      <c r="BW50" s="14"/>
      <c r="BX50" s="14"/>
    </row>
    <row r="51" spans="2:76" ht="20.100000000000001" customHeight="1" x14ac:dyDescent="0.2">
      <c r="B51" s="590" t="s">
        <v>71</v>
      </c>
      <c r="C51" s="591"/>
      <c r="D51" s="591"/>
      <c r="E51" s="591"/>
      <c r="F51" s="591"/>
      <c r="G51" s="591"/>
      <c r="H51" s="591"/>
      <c r="I51" s="591"/>
      <c r="J51" s="591"/>
      <c r="K51" s="591"/>
      <c r="L51" s="591"/>
      <c r="M51" s="591"/>
      <c r="N51" s="591"/>
      <c r="O51" s="591"/>
      <c r="P51" s="591"/>
      <c r="Q51" s="592"/>
      <c r="R51" s="590" t="s">
        <v>74</v>
      </c>
      <c r="S51" s="591"/>
      <c r="T51" s="591"/>
      <c r="U51" s="591"/>
      <c r="V51" s="591"/>
      <c r="W51" s="591"/>
      <c r="X51" s="591"/>
      <c r="Y51" s="591"/>
      <c r="Z51" s="591"/>
      <c r="AA51" s="591"/>
      <c r="AB51" s="591"/>
      <c r="AC51" s="591"/>
      <c r="AD51" s="591"/>
      <c r="AE51" s="591"/>
      <c r="AF51" s="592"/>
      <c r="AG51" s="593" t="e">
        <f>VLOOKUP(#REF!,#REF!,172,FALSE)&amp;""</f>
        <v>#REF!</v>
      </c>
      <c r="AH51" s="593"/>
      <c r="AI51" s="593"/>
      <c r="AJ51" s="593"/>
      <c r="AK51" s="593"/>
      <c r="AL51" s="593"/>
      <c r="AM51" s="593"/>
      <c r="AN51" s="593"/>
      <c r="AO51" s="593"/>
      <c r="AP51" s="593"/>
      <c r="AQ51" s="137"/>
      <c r="AR51" s="138"/>
      <c r="AS51" s="139"/>
      <c r="AT51" s="140"/>
      <c r="AU51" s="138"/>
      <c r="AV51" s="141"/>
      <c r="AW51" s="22"/>
      <c r="AX51" s="22"/>
      <c r="AY51" s="22"/>
      <c r="AZ51" s="22"/>
      <c r="BA51" s="22"/>
      <c r="BB51" s="22"/>
      <c r="BR51" s="22"/>
      <c r="BS51" s="22"/>
      <c r="BT51" s="22"/>
      <c r="BU51" s="22"/>
      <c r="BV51" s="22"/>
      <c r="BW51" s="22"/>
    </row>
    <row r="52" spans="2:76" ht="20.100000000000001" customHeight="1" thickBot="1" x14ac:dyDescent="0.25">
      <c r="B52" s="594" t="s">
        <v>37</v>
      </c>
      <c r="C52" s="595"/>
      <c r="D52" s="595"/>
      <c r="E52" s="595"/>
      <c r="F52" s="595"/>
      <c r="G52" s="595"/>
      <c r="H52" s="595"/>
      <c r="I52" s="595"/>
      <c r="J52" s="595"/>
      <c r="K52" s="596"/>
      <c r="L52" s="597" t="s">
        <v>39</v>
      </c>
      <c r="M52" s="595"/>
      <c r="N52" s="596"/>
      <c r="O52" s="597" t="s">
        <v>69</v>
      </c>
      <c r="P52" s="595"/>
      <c r="Q52" s="598"/>
      <c r="R52" s="594" t="s">
        <v>37</v>
      </c>
      <c r="S52" s="595"/>
      <c r="T52" s="595"/>
      <c r="U52" s="595"/>
      <c r="V52" s="595"/>
      <c r="W52" s="595"/>
      <c r="X52" s="595"/>
      <c r="Y52" s="595"/>
      <c r="Z52" s="596"/>
      <c r="AA52" s="597" t="s">
        <v>39</v>
      </c>
      <c r="AB52" s="595"/>
      <c r="AC52" s="596"/>
      <c r="AD52" s="597" t="s">
        <v>69</v>
      </c>
      <c r="AE52" s="595"/>
      <c r="AF52" s="598"/>
      <c r="AG52" s="599" t="s">
        <v>77</v>
      </c>
      <c r="AH52" s="599"/>
      <c r="AI52" s="599"/>
      <c r="AJ52" s="599"/>
      <c r="AK52" s="599"/>
      <c r="AL52" s="599"/>
      <c r="AM52" s="599"/>
      <c r="AN52" s="599"/>
      <c r="AO52" s="599"/>
      <c r="AP52" s="599"/>
      <c r="AQ52" s="599"/>
      <c r="AR52" s="599"/>
      <c r="AS52" s="599"/>
      <c r="AT52" s="599"/>
      <c r="AU52" s="599"/>
      <c r="AV52" s="600"/>
      <c r="AW52" s="177"/>
      <c r="AX52" s="177"/>
      <c r="AY52" s="177"/>
      <c r="AZ52" s="177"/>
      <c r="BA52" s="177"/>
      <c r="BB52" s="177"/>
    </row>
    <row r="53" spans="2:76" ht="20.100000000000001" customHeight="1" x14ac:dyDescent="0.2">
      <c r="B53" s="588" t="e">
        <f>VLOOKUP(#REF!,#REF!,90,FALSE)&amp;""</f>
        <v>#REF!</v>
      </c>
      <c r="C53" s="533"/>
      <c r="D53" s="533"/>
      <c r="E53" s="533"/>
      <c r="F53" s="533"/>
      <c r="G53" s="533"/>
      <c r="H53" s="533"/>
      <c r="I53" s="533"/>
      <c r="J53" s="533"/>
      <c r="K53" s="534"/>
      <c r="L53" s="53"/>
      <c r="M53" s="54"/>
      <c r="N53" s="112"/>
      <c r="O53" s="54"/>
      <c r="P53" s="54"/>
      <c r="Q53" s="54"/>
      <c r="R53" s="588" t="e">
        <f>VLOOKUP(#REF!,#REF!,97,FALSE)&amp;""</f>
        <v>#REF!</v>
      </c>
      <c r="S53" s="533"/>
      <c r="T53" s="533"/>
      <c r="U53" s="533"/>
      <c r="V53" s="533"/>
      <c r="W53" s="533"/>
      <c r="X53" s="533"/>
      <c r="Y53" s="533"/>
      <c r="Z53" s="534"/>
      <c r="AA53" s="149"/>
      <c r="AB53" s="46"/>
      <c r="AC53" s="150"/>
      <c r="AD53" s="46"/>
      <c r="AE53" s="46"/>
      <c r="AF53" s="116"/>
      <c r="AG53" s="589" t="s">
        <v>20</v>
      </c>
      <c r="AH53" s="589"/>
      <c r="AI53" s="589"/>
      <c r="AJ53" s="589"/>
      <c r="AK53" s="589"/>
      <c r="AL53" s="142"/>
      <c r="AM53" s="101"/>
      <c r="AN53" s="101" t="s">
        <v>78</v>
      </c>
      <c r="AO53" s="101"/>
      <c r="AP53" s="101"/>
      <c r="AQ53" s="101"/>
      <c r="AR53" s="101" t="s">
        <v>78</v>
      </c>
      <c r="AS53" s="101"/>
      <c r="AT53" s="101"/>
      <c r="AU53" s="101"/>
      <c r="AV53" s="131"/>
      <c r="AW53" s="13"/>
      <c r="AX53" s="13"/>
      <c r="AY53" s="13"/>
      <c r="AZ53" s="13"/>
      <c r="BA53" s="13"/>
      <c r="BB53" s="13"/>
      <c r="BC53" s="13"/>
      <c r="BD53" s="13"/>
      <c r="BE53" s="13"/>
      <c r="BF53" s="13"/>
    </row>
    <row r="54" spans="2:76" ht="20.100000000000001" customHeight="1" x14ac:dyDescent="0.2">
      <c r="B54" s="581" t="e">
        <f>VLOOKUP(#REF!,#REF!,91,FALSE)&amp;""</f>
        <v>#REF!</v>
      </c>
      <c r="C54" s="582"/>
      <c r="D54" s="582"/>
      <c r="E54" s="582"/>
      <c r="F54" s="582"/>
      <c r="G54" s="582"/>
      <c r="H54" s="582"/>
      <c r="I54" s="582"/>
      <c r="J54" s="582"/>
      <c r="K54" s="583"/>
      <c r="L54" s="44"/>
      <c r="M54" s="42"/>
      <c r="N54" s="43"/>
      <c r="O54" s="42"/>
      <c r="P54" s="42"/>
      <c r="Q54" s="42"/>
      <c r="R54" s="581" t="e">
        <f>VLOOKUP(#REF!,#REF!,98,FALSE)&amp;""</f>
        <v>#REF!</v>
      </c>
      <c r="S54" s="582"/>
      <c r="T54" s="582"/>
      <c r="U54" s="582"/>
      <c r="V54" s="582"/>
      <c r="W54" s="582"/>
      <c r="X54" s="582"/>
      <c r="Y54" s="582"/>
      <c r="Z54" s="583"/>
      <c r="AA54" s="45"/>
      <c r="AB54" s="18"/>
      <c r="AC54" s="19"/>
      <c r="AD54" s="18"/>
      <c r="AE54" s="18"/>
      <c r="AF54" s="41"/>
      <c r="AG54" s="585" t="s">
        <v>79</v>
      </c>
      <c r="AH54" s="585"/>
      <c r="AI54" s="585"/>
      <c r="AJ54" s="585"/>
      <c r="AK54" s="585"/>
      <c r="AL54" s="143"/>
      <c r="AM54" s="102"/>
      <c r="AN54" s="102"/>
      <c r="AO54" s="102"/>
      <c r="AP54" s="102"/>
      <c r="AQ54" s="102"/>
      <c r="AR54" s="102"/>
      <c r="AS54" s="102"/>
      <c r="AT54" s="102"/>
      <c r="AU54" s="102" t="s">
        <v>80</v>
      </c>
      <c r="AV54" s="132"/>
      <c r="AW54" s="13"/>
      <c r="AX54" s="13"/>
      <c r="AY54" s="13"/>
      <c r="AZ54" s="13"/>
      <c r="BA54" s="13"/>
      <c r="BB54" s="13"/>
      <c r="BC54" s="13"/>
      <c r="BD54" s="13"/>
      <c r="BE54" s="13"/>
      <c r="BF54" s="13"/>
    </row>
    <row r="55" spans="2:76" ht="20.100000000000001" customHeight="1" x14ac:dyDescent="0.2">
      <c r="B55" s="581" t="e">
        <f>VLOOKUP(#REF!,#REF!,92,FALSE)&amp;""</f>
        <v>#REF!</v>
      </c>
      <c r="C55" s="582"/>
      <c r="D55" s="582"/>
      <c r="E55" s="582"/>
      <c r="F55" s="582"/>
      <c r="G55" s="582"/>
      <c r="H55" s="582"/>
      <c r="I55" s="582"/>
      <c r="J55" s="582"/>
      <c r="K55" s="583"/>
      <c r="L55" s="45"/>
      <c r="M55" s="18"/>
      <c r="N55" s="19"/>
      <c r="O55" s="18"/>
      <c r="P55" s="18"/>
      <c r="Q55" s="40"/>
      <c r="R55" s="581" t="e">
        <f>VLOOKUP(#REF!,#REF!,99,FALSE)&amp;""</f>
        <v>#REF!</v>
      </c>
      <c r="S55" s="582"/>
      <c r="T55" s="582"/>
      <c r="U55" s="582"/>
      <c r="V55" s="582"/>
      <c r="W55" s="582"/>
      <c r="X55" s="582"/>
      <c r="Y55" s="582"/>
      <c r="Z55" s="583"/>
      <c r="AA55" s="44"/>
      <c r="AB55" s="42"/>
      <c r="AC55" s="43"/>
      <c r="AD55" s="42"/>
      <c r="AE55" s="42"/>
      <c r="AF55" s="51"/>
      <c r="AG55" s="584" t="s">
        <v>21</v>
      </c>
      <c r="AH55" s="584"/>
      <c r="AI55" s="584"/>
      <c r="AJ55" s="584"/>
      <c r="AK55" s="584"/>
      <c r="AL55" s="144"/>
      <c r="AM55" s="13"/>
      <c r="AN55" s="13"/>
      <c r="AO55" s="61"/>
      <c r="AP55" s="174"/>
      <c r="AQ55" s="61"/>
      <c r="AR55" s="61"/>
      <c r="AS55" s="61"/>
      <c r="AT55" s="61"/>
      <c r="AU55" s="130" t="s">
        <v>80</v>
      </c>
      <c r="AV55" s="133"/>
      <c r="AW55" s="61"/>
      <c r="AX55" s="61"/>
      <c r="AY55" s="61"/>
      <c r="AZ55" s="61"/>
      <c r="BA55" s="61"/>
      <c r="BB55" s="61"/>
      <c r="BC55" s="61"/>
      <c r="BD55" s="61"/>
      <c r="BE55" s="61"/>
      <c r="BF55" s="61"/>
      <c r="BN55" s="14"/>
      <c r="BO55" s="14"/>
      <c r="BP55" s="14"/>
      <c r="BQ55" s="14"/>
      <c r="BR55" s="14"/>
      <c r="BS55" s="14"/>
      <c r="BT55" s="14"/>
      <c r="BV55" s="14"/>
      <c r="BW55" s="14"/>
    </row>
    <row r="56" spans="2:76" ht="20.100000000000001" customHeight="1" x14ac:dyDescent="0.2">
      <c r="B56" s="581" t="e">
        <f>VLOOKUP(#REF!,#REF!,93,FALSE)&amp;""</f>
        <v>#REF!</v>
      </c>
      <c r="C56" s="582"/>
      <c r="D56" s="582"/>
      <c r="E56" s="582"/>
      <c r="F56" s="582"/>
      <c r="G56" s="582"/>
      <c r="H56" s="582"/>
      <c r="I56" s="582"/>
      <c r="J56" s="582"/>
      <c r="K56" s="583"/>
      <c r="L56" s="45"/>
      <c r="M56" s="18"/>
      <c r="N56" s="19"/>
      <c r="O56" s="18"/>
      <c r="P56" s="18"/>
      <c r="Q56" s="40"/>
      <c r="R56" s="581" t="e">
        <f>VLOOKUP(#REF!,#REF!,100,FALSE)&amp;""</f>
        <v>#REF!</v>
      </c>
      <c r="S56" s="582"/>
      <c r="T56" s="582"/>
      <c r="U56" s="582"/>
      <c r="V56" s="582"/>
      <c r="W56" s="582"/>
      <c r="X56" s="582"/>
      <c r="Y56" s="582"/>
      <c r="Z56" s="583"/>
      <c r="AA56" s="44"/>
      <c r="AB56" s="42"/>
      <c r="AC56" s="43"/>
      <c r="AD56" s="42"/>
      <c r="AE56" s="42"/>
      <c r="AF56" s="51"/>
      <c r="AG56" s="586" t="s">
        <v>81</v>
      </c>
      <c r="AH56" s="586"/>
      <c r="AI56" s="586"/>
      <c r="AJ56" s="586"/>
      <c r="AK56" s="586"/>
      <c r="AL56" s="586"/>
      <c r="AM56" s="586"/>
      <c r="AN56" s="586"/>
      <c r="AO56" s="586"/>
      <c r="AP56" s="586"/>
      <c r="AQ56" s="586"/>
      <c r="AR56" s="586"/>
      <c r="AS56" s="586"/>
      <c r="AT56" s="586"/>
      <c r="AU56" s="586"/>
      <c r="AV56" s="587"/>
      <c r="AW56" s="170"/>
      <c r="AX56" s="170"/>
      <c r="AY56" s="170"/>
      <c r="AZ56" s="170"/>
      <c r="BA56" s="170"/>
      <c r="BB56" s="170"/>
      <c r="BC56" s="170"/>
      <c r="BD56" s="170"/>
      <c r="BE56" s="170"/>
      <c r="BF56" s="170"/>
    </row>
    <row r="57" spans="2:76" ht="20.100000000000001" customHeight="1" x14ac:dyDescent="0.2">
      <c r="B57" s="581" t="e">
        <f>VLOOKUP(#REF!,#REF!,94,FALSE)&amp;""</f>
        <v>#REF!</v>
      </c>
      <c r="C57" s="582"/>
      <c r="D57" s="582"/>
      <c r="E57" s="582"/>
      <c r="F57" s="582"/>
      <c r="G57" s="582"/>
      <c r="H57" s="582"/>
      <c r="I57" s="582"/>
      <c r="J57" s="582"/>
      <c r="K57" s="583"/>
      <c r="L57" s="45"/>
      <c r="M57" s="18"/>
      <c r="N57" s="19"/>
      <c r="O57" s="18"/>
      <c r="P57" s="18"/>
      <c r="Q57" s="40"/>
      <c r="R57" s="581" t="e">
        <f>VLOOKUP(#REF!,#REF!,101,FALSE)&amp;""</f>
        <v>#REF!</v>
      </c>
      <c r="S57" s="582"/>
      <c r="T57" s="582"/>
      <c r="U57" s="582"/>
      <c r="V57" s="582"/>
      <c r="W57" s="582"/>
      <c r="X57" s="582"/>
      <c r="Y57" s="582"/>
      <c r="Z57" s="583"/>
      <c r="AA57" s="44"/>
      <c r="AB57" s="42"/>
      <c r="AC57" s="43"/>
      <c r="AD57" s="42"/>
      <c r="AE57" s="42"/>
      <c r="AF57" s="51"/>
      <c r="AG57" s="584" t="s">
        <v>20</v>
      </c>
      <c r="AH57" s="584"/>
      <c r="AI57" s="584"/>
      <c r="AJ57" s="584"/>
      <c r="AK57" s="584"/>
      <c r="AL57" s="142"/>
      <c r="AM57" s="100"/>
      <c r="AN57" s="100" t="s">
        <v>78</v>
      </c>
      <c r="AO57" s="100"/>
      <c r="AP57" s="100"/>
      <c r="AQ57" s="100"/>
      <c r="AR57" s="100" t="s">
        <v>78</v>
      </c>
      <c r="AS57" s="100"/>
      <c r="AT57" s="100"/>
      <c r="AU57" s="13"/>
      <c r="AV57" s="132"/>
      <c r="AW57" s="13"/>
      <c r="AX57" s="13"/>
      <c r="AY57" s="13"/>
      <c r="AZ57" s="13"/>
      <c r="BA57" s="13"/>
      <c r="BB57" s="13"/>
      <c r="BC57" s="13"/>
      <c r="BD57" s="13"/>
      <c r="BE57" s="13"/>
      <c r="BF57" s="13"/>
    </row>
    <row r="58" spans="2:76" ht="20.100000000000001" customHeight="1" x14ac:dyDescent="0.2">
      <c r="B58" s="581" t="e">
        <f>VLOOKUP(#REF!,#REF!,95,FALSE)&amp;""</f>
        <v>#REF!</v>
      </c>
      <c r="C58" s="582"/>
      <c r="D58" s="582"/>
      <c r="E58" s="582"/>
      <c r="F58" s="582"/>
      <c r="G58" s="582"/>
      <c r="H58" s="582"/>
      <c r="I58" s="582"/>
      <c r="J58" s="582"/>
      <c r="K58" s="583"/>
      <c r="L58" s="45"/>
      <c r="M58" s="18"/>
      <c r="N58" s="19"/>
      <c r="O58" s="18"/>
      <c r="P58" s="18"/>
      <c r="Q58" s="40"/>
      <c r="R58" s="581" t="e">
        <f>VLOOKUP(#REF!,#REF!,102,FALSE)&amp;""</f>
        <v>#REF!</v>
      </c>
      <c r="S58" s="582"/>
      <c r="T58" s="582"/>
      <c r="U58" s="582"/>
      <c r="V58" s="582"/>
      <c r="W58" s="582"/>
      <c r="X58" s="582"/>
      <c r="Y58" s="582"/>
      <c r="Z58" s="583"/>
      <c r="AA58" s="44"/>
      <c r="AB58" s="42"/>
      <c r="AC58" s="43"/>
      <c r="AD58" s="42"/>
      <c r="AE58" s="42"/>
      <c r="AF58" s="51"/>
      <c r="AG58" s="585" t="s">
        <v>79</v>
      </c>
      <c r="AH58" s="585"/>
      <c r="AI58" s="585"/>
      <c r="AJ58" s="585"/>
      <c r="AK58" s="585"/>
      <c r="AL58" s="143"/>
      <c r="AM58" s="102"/>
      <c r="AN58" s="102"/>
      <c r="AO58" s="102"/>
      <c r="AP58" s="102"/>
      <c r="AQ58" s="102"/>
      <c r="AR58" s="102"/>
      <c r="AS58" s="102"/>
      <c r="AT58" s="102"/>
      <c r="AU58" s="102" t="s">
        <v>80</v>
      </c>
      <c r="AV58" s="134"/>
      <c r="AW58" s="13"/>
      <c r="AX58" s="13"/>
      <c r="AY58" s="13"/>
      <c r="AZ58" s="13"/>
      <c r="BA58" s="13"/>
      <c r="BB58" s="13"/>
      <c r="BC58" s="13"/>
      <c r="BD58" s="13"/>
      <c r="BE58" s="13"/>
      <c r="BF58" s="13"/>
    </row>
    <row r="59" spans="2:76" ht="20.100000000000001" customHeight="1" thickBot="1" x14ac:dyDescent="0.25">
      <c r="B59" s="566" t="e">
        <f>VLOOKUP(#REF!,#REF!,96,FALSE)&amp;""</f>
        <v>#REF!</v>
      </c>
      <c r="C59" s="567"/>
      <c r="D59" s="567"/>
      <c r="E59" s="567"/>
      <c r="F59" s="567"/>
      <c r="G59" s="567"/>
      <c r="H59" s="567"/>
      <c r="I59" s="567"/>
      <c r="J59" s="567"/>
      <c r="K59" s="568"/>
      <c r="L59" s="151"/>
      <c r="M59" s="152"/>
      <c r="N59" s="153"/>
      <c r="O59" s="152"/>
      <c r="P59" s="152"/>
      <c r="Q59" s="152"/>
      <c r="R59" s="566" t="e">
        <f>VLOOKUP(#REF!,#REF!,103,FALSE)&amp;""</f>
        <v>#REF!</v>
      </c>
      <c r="S59" s="567"/>
      <c r="T59" s="567"/>
      <c r="U59" s="567"/>
      <c r="V59" s="567"/>
      <c r="W59" s="567"/>
      <c r="X59" s="567"/>
      <c r="Y59" s="567"/>
      <c r="Z59" s="568"/>
      <c r="AA59" s="156"/>
      <c r="AB59" s="157"/>
      <c r="AC59" s="158"/>
      <c r="AD59" s="157"/>
      <c r="AE59" s="157"/>
      <c r="AF59" s="159"/>
      <c r="AG59" s="569" t="s">
        <v>21</v>
      </c>
      <c r="AH59" s="569"/>
      <c r="AI59" s="569"/>
      <c r="AJ59" s="569"/>
      <c r="AK59" s="569"/>
      <c r="AL59" s="145"/>
      <c r="AM59" s="104"/>
      <c r="AN59" s="104"/>
      <c r="AO59" s="65"/>
      <c r="AP59" s="136"/>
      <c r="AQ59" s="65"/>
      <c r="AR59" s="65"/>
      <c r="AS59" s="65"/>
      <c r="AT59" s="65"/>
      <c r="AU59" s="104" t="s">
        <v>80</v>
      </c>
      <c r="AV59" s="135"/>
      <c r="AW59" s="61"/>
      <c r="AX59" s="61"/>
      <c r="AY59" s="61"/>
      <c r="AZ59" s="61"/>
      <c r="BA59" s="61"/>
      <c r="BB59" s="61"/>
      <c r="BC59" s="61"/>
      <c r="BD59" s="61"/>
      <c r="BE59" s="61"/>
      <c r="BF59" s="61"/>
      <c r="BN59" s="14"/>
      <c r="BO59" s="14"/>
      <c r="BP59" s="14"/>
      <c r="BQ59" s="14"/>
      <c r="BR59" s="14"/>
      <c r="BS59" s="14"/>
      <c r="BT59" s="14"/>
      <c r="BV59" s="14"/>
      <c r="BW59" s="14"/>
    </row>
    <row r="60" spans="2:76" ht="20.100000000000001" customHeight="1" x14ac:dyDescent="0.2">
      <c r="B60" s="570" t="e">
        <f>VLOOKUP(#REF!,#REF!,173,FALSE)&amp;""</f>
        <v>#REF!</v>
      </c>
      <c r="C60" s="571"/>
      <c r="D60" s="571"/>
      <c r="E60" s="571"/>
      <c r="F60" s="571"/>
      <c r="G60" s="571"/>
      <c r="H60" s="571"/>
      <c r="I60" s="571"/>
      <c r="J60" s="571"/>
      <c r="K60" s="571"/>
      <c r="L60" s="571"/>
      <c r="M60" s="571"/>
      <c r="N60" s="571"/>
      <c r="O60" s="571"/>
      <c r="P60" s="571"/>
      <c r="Q60" s="571"/>
      <c r="R60" s="571"/>
      <c r="S60" s="571"/>
      <c r="T60" s="571"/>
      <c r="U60" s="571"/>
      <c r="V60" s="571"/>
      <c r="W60" s="571"/>
      <c r="X60" s="571"/>
      <c r="Y60" s="574" t="e">
        <f>VLOOKUP(#REF!,#REF!,175,FALSE)&amp;""</f>
        <v>#REF!</v>
      </c>
      <c r="Z60" s="574"/>
      <c r="AA60" s="574"/>
      <c r="AB60" s="574"/>
      <c r="AC60" s="574"/>
      <c r="AD60" s="574"/>
      <c r="AE60" s="574"/>
      <c r="AF60" s="574"/>
      <c r="AG60" s="574"/>
      <c r="AH60" s="574"/>
      <c r="AI60" s="574"/>
      <c r="AJ60" s="574"/>
      <c r="AK60" s="574"/>
      <c r="AL60" s="574"/>
      <c r="AM60" s="574"/>
      <c r="AN60" s="574"/>
      <c r="AO60" s="574"/>
      <c r="AP60" s="574"/>
      <c r="AQ60" s="574"/>
      <c r="AR60" s="574"/>
      <c r="AS60" s="574"/>
      <c r="AT60" s="574"/>
      <c r="AU60" s="574"/>
      <c r="AV60" s="575"/>
      <c r="AY60" s="178"/>
      <c r="AZ60" s="178"/>
      <c r="BA60" s="178"/>
      <c r="BB60" s="178"/>
      <c r="BC60" s="178"/>
      <c r="BD60" s="178"/>
      <c r="BE60" s="178"/>
      <c r="BF60" s="178"/>
    </row>
    <row r="61" spans="2:76" ht="20.100000000000001" customHeight="1" x14ac:dyDescent="0.2">
      <c r="B61" s="572"/>
      <c r="C61" s="573"/>
      <c r="D61" s="573"/>
      <c r="E61" s="573"/>
      <c r="F61" s="573"/>
      <c r="G61" s="573"/>
      <c r="H61" s="573"/>
      <c r="I61" s="573"/>
      <c r="J61" s="573"/>
      <c r="K61" s="573"/>
      <c r="L61" s="573"/>
      <c r="M61" s="573"/>
      <c r="N61" s="573"/>
      <c r="O61" s="573"/>
      <c r="P61" s="573"/>
      <c r="Q61" s="573"/>
      <c r="R61" s="573"/>
      <c r="S61" s="573"/>
      <c r="T61" s="573"/>
      <c r="U61" s="573"/>
      <c r="V61" s="573"/>
      <c r="W61" s="573"/>
      <c r="X61" s="573"/>
      <c r="Y61" s="535"/>
      <c r="Z61" s="535"/>
      <c r="AA61" s="535"/>
      <c r="AB61" s="535"/>
      <c r="AC61" s="535"/>
      <c r="AD61" s="535"/>
      <c r="AE61" s="535"/>
      <c r="AF61" s="535"/>
      <c r="AG61" s="535"/>
      <c r="AH61" s="535"/>
      <c r="AI61" s="535"/>
      <c r="AJ61" s="535"/>
      <c r="AK61" s="535"/>
      <c r="AL61" s="535"/>
      <c r="AM61" s="535"/>
      <c r="AN61" s="535"/>
      <c r="AO61" s="535"/>
      <c r="AP61" s="535"/>
      <c r="AQ61" s="535"/>
      <c r="AR61" s="535"/>
      <c r="AS61" s="535"/>
      <c r="AT61" s="535"/>
      <c r="AU61" s="535"/>
      <c r="AV61" s="576"/>
      <c r="AY61" s="178"/>
      <c r="AZ61" s="178"/>
      <c r="BA61" s="178"/>
      <c r="BB61" s="178"/>
      <c r="BC61" s="178"/>
      <c r="BD61" s="178"/>
      <c r="BE61" s="178"/>
      <c r="BF61" s="178"/>
    </row>
    <row r="62" spans="2:76" ht="20.100000000000001" customHeight="1" x14ac:dyDescent="0.2">
      <c r="B62" s="572" t="e">
        <f>VLOOKUP(#REF!,#REF!,174,FALSE)&amp;""</f>
        <v>#REF!</v>
      </c>
      <c r="C62" s="573"/>
      <c r="D62" s="573"/>
      <c r="E62" s="573"/>
      <c r="F62" s="573"/>
      <c r="G62" s="573"/>
      <c r="H62" s="573"/>
      <c r="I62" s="573"/>
      <c r="J62" s="573"/>
      <c r="K62" s="573"/>
      <c r="L62" s="573"/>
      <c r="M62" s="573"/>
      <c r="N62" s="573"/>
      <c r="O62" s="573"/>
      <c r="P62" s="573"/>
      <c r="Q62" s="573"/>
      <c r="R62" s="573"/>
      <c r="S62" s="573"/>
      <c r="T62" s="573"/>
      <c r="U62" s="573"/>
      <c r="V62" s="573"/>
      <c r="W62" s="573"/>
      <c r="X62" s="573"/>
      <c r="Y62" s="535" t="e">
        <f>VLOOKUP(#REF!,#REF!,176,FALSE)&amp;""</f>
        <v>#REF!</v>
      </c>
      <c r="Z62" s="535"/>
      <c r="AA62" s="535"/>
      <c r="AB62" s="535"/>
      <c r="AC62" s="535"/>
      <c r="AD62" s="535"/>
      <c r="AE62" s="535"/>
      <c r="AF62" s="535"/>
      <c r="AG62" s="535"/>
      <c r="AH62" s="535"/>
      <c r="AI62" s="535"/>
      <c r="AJ62" s="535"/>
      <c r="AK62" s="535"/>
      <c r="AL62" s="535"/>
      <c r="AM62" s="535"/>
      <c r="AN62" s="535"/>
      <c r="AO62" s="535"/>
      <c r="AP62" s="535"/>
      <c r="AQ62" s="535"/>
      <c r="AR62" s="535"/>
      <c r="AS62" s="535"/>
      <c r="AT62" s="535"/>
      <c r="AU62" s="535"/>
      <c r="AV62" s="576"/>
      <c r="AY62" s="175"/>
      <c r="AZ62" s="175"/>
      <c r="BA62" s="175"/>
      <c r="BB62" s="175"/>
      <c r="BC62" s="175"/>
      <c r="BD62" s="175"/>
      <c r="BE62" s="175"/>
      <c r="BF62" s="175"/>
    </row>
    <row r="63" spans="2:76" ht="20.100000000000001" customHeight="1" x14ac:dyDescent="0.2">
      <c r="B63" s="577"/>
      <c r="C63" s="578"/>
      <c r="D63" s="578"/>
      <c r="E63" s="578"/>
      <c r="F63" s="578"/>
      <c r="G63" s="578"/>
      <c r="H63" s="578"/>
      <c r="I63" s="578"/>
      <c r="J63" s="578"/>
      <c r="K63" s="578"/>
      <c r="L63" s="578"/>
      <c r="M63" s="578"/>
      <c r="N63" s="578"/>
      <c r="O63" s="578"/>
      <c r="P63" s="578"/>
      <c r="Q63" s="578"/>
      <c r="R63" s="578"/>
      <c r="S63" s="578"/>
      <c r="T63" s="578"/>
      <c r="U63" s="578"/>
      <c r="V63" s="578"/>
      <c r="W63" s="578"/>
      <c r="X63" s="578"/>
      <c r="Y63" s="579"/>
      <c r="Z63" s="579"/>
      <c r="AA63" s="579"/>
      <c r="AB63" s="579"/>
      <c r="AC63" s="579"/>
      <c r="AD63" s="579"/>
      <c r="AE63" s="579"/>
      <c r="AF63" s="579"/>
      <c r="AG63" s="579"/>
      <c r="AH63" s="579"/>
      <c r="AI63" s="579"/>
      <c r="AJ63" s="579"/>
      <c r="AK63" s="579"/>
      <c r="AL63" s="579"/>
      <c r="AM63" s="579"/>
      <c r="AN63" s="579"/>
      <c r="AO63" s="579"/>
      <c r="AP63" s="579"/>
      <c r="AQ63" s="579"/>
      <c r="AR63" s="579"/>
      <c r="AS63" s="579"/>
      <c r="AT63" s="579"/>
      <c r="AU63" s="579"/>
      <c r="AV63" s="580"/>
      <c r="AY63" s="175"/>
      <c r="AZ63" s="175"/>
      <c r="BA63" s="175"/>
      <c r="BB63" s="175"/>
      <c r="BC63" s="175"/>
      <c r="BD63" s="175"/>
      <c r="BE63" s="175"/>
      <c r="BF63" s="175"/>
      <c r="BN63" s="73"/>
      <c r="BO63" s="36"/>
      <c r="BP63" s="36"/>
      <c r="BQ63" s="36"/>
      <c r="BR63" s="36"/>
      <c r="BS63" s="36"/>
      <c r="BT63" s="36"/>
      <c r="BU63" s="36"/>
      <c r="BV63" s="36"/>
      <c r="BW63" s="36"/>
    </row>
    <row r="64" spans="2:76" ht="20.100000000000001" customHeight="1" x14ac:dyDescent="0.2">
      <c r="AF64" s="36"/>
      <c r="AG64" s="36"/>
      <c r="AH64" s="36"/>
      <c r="AI64" s="36"/>
      <c r="AJ64" s="36"/>
      <c r="AK64" s="36"/>
      <c r="AL64" s="36"/>
      <c r="AM64" s="36"/>
      <c r="AN64" s="36"/>
      <c r="AO64" s="36"/>
      <c r="AP64" s="36"/>
      <c r="AQ64" s="36"/>
      <c r="AR64" s="36"/>
    </row>
    <row r="65" spans="2:35" ht="17.100000000000001" customHeight="1" x14ac:dyDescent="0.2">
      <c r="B65" s="38"/>
      <c r="C65" s="38"/>
      <c r="D65" s="38"/>
      <c r="E65" s="37"/>
      <c r="F65" s="37"/>
      <c r="G65" s="37"/>
      <c r="H65" s="37"/>
      <c r="I65" s="37"/>
      <c r="J65" s="37"/>
      <c r="K65" s="37"/>
      <c r="L65" s="37"/>
      <c r="M65" s="37"/>
    </row>
    <row r="66" spans="2:35" ht="17.100000000000001" customHeight="1" x14ac:dyDescent="0.2">
      <c r="B66" s="38"/>
      <c r="C66" s="38"/>
      <c r="D66" s="38"/>
      <c r="E66" s="37"/>
      <c r="F66" s="37"/>
      <c r="G66" s="37"/>
      <c r="H66" s="37"/>
      <c r="I66" s="37"/>
      <c r="J66" s="37"/>
      <c r="K66" s="37"/>
      <c r="L66" s="37"/>
      <c r="M66" s="37"/>
    </row>
    <row r="67" spans="2:35" ht="17.100000000000001" customHeight="1" x14ac:dyDescent="0.2">
      <c r="B67" s="38"/>
      <c r="C67" s="38"/>
      <c r="D67" s="38"/>
      <c r="E67" s="39"/>
      <c r="F67" s="39"/>
      <c r="G67" s="39"/>
      <c r="H67" s="39"/>
      <c r="I67" s="39"/>
      <c r="J67" s="39"/>
      <c r="K67" s="39"/>
      <c r="L67" s="39"/>
      <c r="M67" s="39"/>
    </row>
    <row r="68" spans="2:35" ht="17.100000000000001" customHeight="1" x14ac:dyDescent="0.2">
      <c r="B68" s="38"/>
      <c r="C68" s="38"/>
      <c r="D68" s="38"/>
      <c r="E68" s="39"/>
      <c r="F68" s="39"/>
      <c r="G68" s="39"/>
      <c r="H68" s="39"/>
      <c r="I68" s="39"/>
      <c r="J68" s="39"/>
      <c r="K68" s="39"/>
      <c r="L68" s="39"/>
      <c r="M68" s="39"/>
      <c r="U68" s="24"/>
    </row>
    <row r="69" spans="2:35" ht="17.100000000000001" customHeight="1" x14ac:dyDescent="0.2">
      <c r="B69" s="38"/>
      <c r="C69" s="38"/>
      <c r="D69" s="38"/>
      <c r="E69" s="37"/>
      <c r="F69" s="37"/>
      <c r="G69" s="37"/>
      <c r="H69" s="37"/>
      <c r="I69" s="37"/>
      <c r="J69" s="37"/>
      <c r="K69" s="37"/>
      <c r="L69" s="37"/>
      <c r="M69" s="37"/>
    </row>
    <row r="70" spans="2:35" ht="17.100000000000001" customHeight="1" x14ac:dyDescent="0.2">
      <c r="B70" s="38"/>
      <c r="C70" s="38"/>
      <c r="D70" s="38"/>
      <c r="E70" s="37"/>
      <c r="F70" s="37"/>
      <c r="G70" s="37"/>
      <c r="H70" s="37"/>
      <c r="I70" s="37"/>
      <c r="J70" s="37"/>
      <c r="K70" s="37"/>
      <c r="L70" s="37"/>
      <c r="M70" s="37"/>
    </row>
    <row r="71" spans="2:35" ht="17.100000000000001" customHeight="1" x14ac:dyDescent="0.2">
      <c r="B71" s="38"/>
      <c r="C71" s="38"/>
      <c r="D71" s="38"/>
      <c r="E71" s="37"/>
      <c r="F71" s="37"/>
      <c r="G71" s="37"/>
      <c r="H71" s="37"/>
      <c r="I71" s="37"/>
      <c r="J71" s="37"/>
      <c r="K71" s="37"/>
      <c r="L71" s="37"/>
      <c r="M71" s="37"/>
    </row>
    <row r="72" spans="2:35" ht="17.100000000000001" customHeight="1" x14ac:dyDescent="0.2">
      <c r="B72" s="38"/>
      <c r="C72" s="38"/>
      <c r="D72" s="38"/>
      <c r="E72" s="37"/>
      <c r="F72" s="37"/>
      <c r="G72" s="37"/>
      <c r="H72" s="37"/>
      <c r="I72" s="37"/>
      <c r="J72" s="37"/>
      <c r="K72" s="37"/>
      <c r="L72" s="37"/>
      <c r="M72" s="37"/>
    </row>
    <row r="73" spans="2:35" ht="17.100000000000001" customHeight="1" x14ac:dyDescent="0.2">
      <c r="B73" s="38"/>
      <c r="C73" s="38"/>
      <c r="D73" s="38"/>
      <c r="E73" s="37"/>
      <c r="F73" s="37"/>
      <c r="G73" s="37"/>
      <c r="H73" s="37"/>
      <c r="I73" s="37"/>
      <c r="J73" s="37"/>
      <c r="K73" s="37"/>
      <c r="L73" s="37"/>
      <c r="M73" s="37"/>
    </row>
    <row r="74" spans="2:35" ht="17.100000000000001" customHeight="1" x14ac:dyDescent="0.2">
      <c r="B74" s="38"/>
      <c r="C74" s="38"/>
      <c r="D74" s="38"/>
      <c r="E74" s="37"/>
      <c r="F74" s="37"/>
      <c r="G74" s="37"/>
      <c r="H74" s="37"/>
      <c r="I74" s="37"/>
      <c r="J74" s="37"/>
      <c r="K74" s="37"/>
      <c r="L74" s="37"/>
      <c r="M74" s="37"/>
    </row>
    <row r="75" spans="2:35" ht="17.100000000000001" customHeight="1" x14ac:dyDescent="0.2">
      <c r="B75" s="38"/>
      <c r="C75" s="38"/>
      <c r="D75" s="38"/>
      <c r="E75" s="37"/>
      <c r="F75" s="37"/>
      <c r="G75" s="37"/>
      <c r="H75" s="37"/>
      <c r="I75" s="37"/>
      <c r="J75" s="37"/>
      <c r="K75" s="37"/>
      <c r="L75" s="37"/>
      <c r="M75" s="37"/>
    </row>
    <row r="76" spans="2:35" ht="17.100000000000001" customHeight="1" x14ac:dyDescent="0.2">
      <c r="B76" s="38"/>
      <c r="C76" s="38"/>
      <c r="D76" s="38"/>
      <c r="E76" s="37"/>
      <c r="F76" s="37"/>
      <c r="G76" s="37"/>
      <c r="H76" s="37"/>
      <c r="I76" s="37"/>
      <c r="J76" s="37"/>
      <c r="K76" s="37"/>
      <c r="L76" s="37"/>
      <c r="M76" s="37"/>
    </row>
    <row r="77" spans="2:35" ht="17.100000000000001" customHeight="1" x14ac:dyDescent="0.2">
      <c r="B77" s="38"/>
      <c r="C77" s="38"/>
      <c r="D77" s="38"/>
    </row>
    <row r="78" spans="2:35" ht="17.100000000000001" customHeight="1" x14ac:dyDescent="0.2">
      <c r="B78" s="38"/>
      <c r="C78" s="38"/>
      <c r="D78" s="38"/>
    </row>
    <row r="79" spans="2:35" ht="17.100000000000001" customHeight="1" x14ac:dyDescent="0.2">
      <c r="AI79" s="23"/>
    </row>
    <row r="80" spans="2:35"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sheetData>
  <mergeCells count="195">
    <mergeCell ref="L3:N7"/>
    <mergeCell ref="O3:Q7"/>
    <mergeCell ref="R3:T7"/>
    <mergeCell ref="U3:W7"/>
    <mergeCell ref="X3:Z7"/>
    <mergeCell ref="AA3:AC7"/>
    <mergeCell ref="R2:T2"/>
    <mergeCell ref="U2:W2"/>
    <mergeCell ref="X2:Z2"/>
    <mergeCell ref="AA2:AC2"/>
    <mergeCell ref="AD2:AF2"/>
    <mergeCell ref="AI2:AM3"/>
    <mergeCell ref="AD3:AF7"/>
    <mergeCell ref="AI4:AM5"/>
    <mergeCell ref="B2:B7"/>
    <mergeCell ref="C2:E2"/>
    <mergeCell ref="AG14:AP14"/>
    <mergeCell ref="AQ14:AS14"/>
    <mergeCell ref="F2:H2"/>
    <mergeCell ref="I2:K2"/>
    <mergeCell ref="L2:N2"/>
    <mergeCell ref="O2:Q2"/>
    <mergeCell ref="AN4:AV5"/>
    <mergeCell ref="AI6:AM7"/>
    <mergeCell ref="AN6:AV7"/>
    <mergeCell ref="B10:AV11"/>
    <mergeCell ref="B13:Q13"/>
    <mergeCell ref="R13:AF13"/>
    <mergeCell ref="AG13:AV13"/>
    <mergeCell ref="AN2:AV3"/>
    <mergeCell ref="C3:E7"/>
    <mergeCell ref="F3:H7"/>
    <mergeCell ref="I3:K7"/>
    <mergeCell ref="AT14:AV14"/>
    <mergeCell ref="B15:K15"/>
    <mergeCell ref="R15:Z15"/>
    <mergeCell ref="AG15:AP15"/>
    <mergeCell ref="B14:K14"/>
    <mergeCell ref="L14:N14"/>
    <mergeCell ref="O14:Q14"/>
    <mergeCell ref="R14:Z14"/>
    <mergeCell ref="AA14:AC14"/>
    <mergeCell ref="AD14:AF14"/>
    <mergeCell ref="B18:K18"/>
    <mergeCell ref="R18:Z18"/>
    <mergeCell ref="AG18:AP18"/>
    <mergeCell ref="B19:K19"/>
    <mergeCell ref="R19:Z19"/>
    <mergeCell ref="AG19:AP19"/>
    <mergeCell ref="B16:K16"/>
    <mergeCell ref="R16:Z16"/>
    <mergeCell ref="AG16:AP16"/>
    <mergeCell ref="B17:K17"/>
    <mergeCell ref="R17:Z17"/>
    <mergeCell ref="AG17:AP17"/>
    <mergeCell ref="B22:Q22"/>
    <mergeCell ref="R22:Z22"/>
    <mergeCell ref="AG22:AP22"/>
    <mergeCell ref="B23:K23"/>
    <mergeCell ref="L23:N23"/>
    <mergeCell ref="O23:Q23"/>
    <mergeCell ref="R23:Z23"/>
    <mergeCell ref="AG23:AP23"/>
    <mergeCell ref="B20:K20"/>
    <mergeCell ref="R20:Z20"/>
    <mergeCell ref="AG20:AP20"/>
    <mergeCell ref="B21:K21"/>
    <mergeCell ref="L21:N21"/>
    <mergeCell ref="O21:Q21"/>
    <mergeCell ref="R21:Z21"/>
    <mergeCell ref="AG21:AP21"/>
    <mergeCell ref="B26:K26"/>
    <mergeCell ref="R26:Z26"/>
    <mergeCell ref="AG26:AP26"/>
    <mergeCell ref="B27:K27"/>
    <mergeCell ref="R27:Z27"/>
    <mergeCell ref="AG27:AP27"/>
    <mergeCell ref="B24:K24"/>
    <mergeCell ref="R24:Z24"/>
    <mergeCell ref="AG24:AP24"/>
    <mergeCell ref="B25:K25"/>
    <mergeCell ref="R25:Z25"/>
    <mergeCell ref="AG25:AP25"/>
    <mergeCell ref="B30:K30"/>
    <mergeCell ref="R30:AF30"/>
    <mergeCell ref="AG30:AP30"/>
    <mergeCell ref="B31:K31"/>
    <mergeCell ref="R31:Z31"/>
    <mergeCell ref="AA31:AC31"/>
    <mergeCell ref="AD31:AF31"/>
    <mergeCell ref="AG31:AP31"/>
    <mergeCell ref="B28:K28"/>
    <mergeCell ref="R28:Z28"/>
    <mergeCell ref="AG28:AP28"/>
    <mergeCell ref="B29:K29"/>
    <mergeCell ref="R29:Z29"/>
    <mergeCell ref="AG29:AP29"/>
    <mergeCell ref="B34:K34"/>
    <mergeCell ref="R34:Z34"/>
    <mergeCell ref="AG34:AP34"/>
    <mergeCell ref="B35:K35"/>
    <mergeCell ref="R35:Z35"/>
    <mergeCell ref="AG35:AP35"/>
    <mergeCell ref="B32:K32"/>
    <mergeCell ref="R32:Z32"/>
    <mergeCell ref="AG32:AP32"/>
    <mergeCell ref="B33:K33"/>
    <mergeCell ref="R33:Z33"/>
    <mergeCell ref="AG33:AP33"/>
    <mergeCell ref="B38:K38"/>
    <mergeCell ref="R38:Z38"/>
    <mergeCell ref="AG38:AP38"/>
    <mergeCell ref="B39:Q39"/>
    <mergeCell ref="R39:Z39"/>
    <mergeCell ref="AG39:AV39"/>
    <mergeCell ref="B36:K36"/>
    <mergeCell ref="R36:Z36"/>
    <mergeCell ref="AG36:AP36"/>
    <mergeCell ref="B37:K37"/>
    <mergeCell ref="R37:Z37"/>
    <mergeCell ref="AG37:AP37"/>
    <mergeCell ref="AT40:AV40"/>
    <mergeCell ref="B41:K41"/>
    <mergeCell ref="R41:Z41"/>
    <mergeCell ref="AG41:AP41"/>
    <mergeCell ref="B42:K42"/>
    <mergeCell ref="R42:Z42"/>
    <mergeCell ref="AG42:AP42"/>
    <mergeCell ref="B40:K40"/>
    <mergeCell ref="L40:N40"/>
    <mergeCell ref="O40:Q40"/>
    <mergeCell ref="R40:Z40"/>
    <mergeCell ref="AG40:AP40"/>
    <mergeCell ref="AQ40:AS40"/>
    <mergeCell ref="B45:Q45"/>
    <mergeCell ref="R45:Z45"/>
    <mergeCell ref="AG45:AP45"/>
    <mergeCell ref="B46:K46"/>
    <mergeCell ref="L46:N46"/>
    <mergeCell ref="O46:Q46"/>
    <mergeCell ref="R46:Z46"/>
    <mergeCell ref="AG46:AP46"/>
    <mergeCell ref="B43:K43"/>
    <mergeCell ref="R43:Z43"/>
    <mergeCell ref="AG43:AP43"/>
    <mergeCell ref="B44:K44"/>
    <mergeCell ref="R44:Z44"/>
    <mergeCell ref="AG44:AP44"/>
    <mergeCell ref="B49:K49"/>
    <mergeCell ref="R49:Z49"/>
    <mergeCell ref="AG49:AP49"/>
    <mergeCell ref="B50:K50"/>
    <mergeCell ref="R50:Z50"/>
    <mergeCell ref="AG50:AP50"/>
    <mergeCell ref="B47:K47"/>
    <mergeCell ref="R47:Z47"/>
    <mergeCell ref="AG47:AP47"/>
    <mergeCell ref="B48:K48"/>
    <mergeCell ref="R48:Z48"/>
    <mergeCell ref="AG48:AP48"/>
    <mergeCell ref="B51:Q51"/>
    <mergeCell ref="R51:AF51"/>
    <mergeCell ref="AG51:AP51"/>
    <mergeCell ref="B52:K52"/>
    <mergeCell ref="L52:N52"/>
    <mergeCell ref="O52:Q52"/>
    <mergeCell ref="R52:Z52"/>
    <mergeCell ref="AA52:AC52"/>
    <mergeCell ref="AD52:AF52"/>
    <mergeCell ref="AG52:AV52"/>
    <mergeCell ref="B55:K55"/>
    <mergeCell ref="R55:Z55"/>
    <mergeCell ref="AG55:AK55"/>
    <mergeCell ref="B56:K56"/>
    <mergeCell ref="R56:Z56"/>
    <mergeCell ref="AG56:AV56"/>
    <mergeCell ref="B53:K53"/>
    <mergeCell ref="R53:Z53"/>
    <mergeCell ref="AG53:AK53"/>
    <mergeCell ref="B54:K54"/>
    <mergeCell ref="R54:Z54"/>
    <mergeCell ref="AG54:AK54"/>
    <mergeCell ref="B59:K59"/>
    <mergeCell ref="R59:Z59"/>
    <mergeCell ref="AG59:AK59"/>
    <mergeCell ref="B60:X61"/>
    <mergeCell ref="Y60:AV61"/>
    <mergeCell ref="B62:X63"/>
    <mergeCell ref="Y62:AV63"/>
    <mergeCell ref="B57:K57"/>
    <mergeCell ref="R57:Z57"/>
    <mergeCell ref="AG57:AK57"/>
    <mergeCell ref="B58:K58"/>
    <mergeCell ref="R58:Z58"/>
    <mergeCell ref="AG58:AK58"/>
  </mergeCells>
  <phoneticPr fontId="1"/>
  <conditionalFormatting sqref="B2:B7">
    <cfRule type="expression" dxfId="10" priority="12">
      <formula>OR($B$2:$B$2&lt;&gt;"")</formula>
    </cfRule>
  </conditionalFormatting>
  <conditionalFormatting sqref="C2:E7">
    <cfRule type="expression" dxfId="9" priority="11">
      <formula>OR($C$2:$E$2&lt;&gt;"")</formula>
    </cfRule>
  </conditionalFormatting>
  <conditionalFormatting sqref="F2:H7">
    <cfRule type="expression" dxfId="8" priority="10">
      <formula>OR($F$2:$H$2&lt;&gt;"")</formula>
    </cfRule>
  </conditionalFormatting>
  <conditionalFormatting sqref="I2:K7">
    <cfRule type="expression" dxfId="7" priority="9">
      <formula>OR($I$2:$K$2&lt;&gt;"")</formula>
    </cfRule>
  </conditionalFormatting>
  <conditionalFormatting sqref="L2:N7">
    <cfRule type="expression" dxfId="6" priority="8">
      <formula>OR($L$2:$N$2&lt;&gt;"")</formula>
    </cfRule>
  </conditionalFormatting>
  <conditionalFormatting sqref="O2:Q7">
    <cfRule type="expression" dxfId="5" priority="7">
      <formula>OR($O$2:$Q$2&lt;&gt;"")</formula>
    </cfRule>
  </conditionalFormatting>
  <conditionalFormatting sqref="R2:T7">
    <cfRule type="expression" dxfId="4" priority="6">
      <formula>OR($R$2:$T$2&lt;&gt;"")</formula>
    </cfRule>
  </conditionalFormatting>
  <conditionalFormatting sqref="U2:W7">
    <cfRule type="expression" dxfId="3" priority="5">
      <formula>OR($U$2:$W$2&lt;&gt;"")</formula>
    </cfRule>
  </conditionalFormatting>
  <conditionalFormatting sqref="X2:Z7">
    <cfRule type="expression" dxfId="2" priority="4">
      <formula>OR($X$2:$Z$2&lt;&gt;"")</formula>
    </cfRule>
  </conditionalFormatting>
  <conditionalFormatting sqref="AA2:AC7">
    <cfRule type="expression" dxfId="1" priority="3">
      <formula>OR($AA$2:$AC$2&lt;&gt;"")</formula>
    </cfRule>
  </conditionalFormatting>
  <conditionalFormatting sqref="AD2:AF7">
    <cfRule type="expression" dxfId="0" priority="1">
      <formula>OR($AD$2:$AF$2&lt;&gt;"")</formula>
    </cfRule>
  </conditionalFormatting>
  <pageMargins left="0.6692913385826772" right="0" top="0" bottom="0"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申請書</vt:lpstr>
      <vt:lpstr>申請書（裏面）</vt:lpstr>
      <vt:lpstr>申請書決裁作成用</vt:lpstr>
      <vt:lpstr>使用材料決裁作成用</vt:lpstr>
      <vt:lpstr>申請書!Print_Area</vt:lpstr>
      <vt:lpstr>'申請書（裏面）'!Print_Area</vt:lpstr>
      <vt:lpstr>申請書決裁作成用!Print_Area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奈良市水道局</dc:creator>
  <cp:lastModifiedBy>奥野　大樹</cp:lastModifiedBy>
  <cp:lastPrinted>2026-07-28T06:47:40Z</cp:lastPrinted>
  <dcterms:created xsi:type="dcterms:W3CDTF">2018-11-14T01:14:28Z</dcterms:created>
  <dcterms:modified xsi:type="dcterms:W3CDTF">2026-08-04T01:01:32Z</dcterms:modified>
</cp:coreProperties>
</file>